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宿舍1130515\0宿舍管理資料\宿舍名冊及床位及機車位\114\"/>
    </mc:Choice>
  </mc:AlternateContent>
  <bookViews>
    <workbookView xWindow="0" yWindow="0" windowWidth="15360" windowHeight="7605"/>
  </bookViews>
  <sheets>
    <sheet name="床位表- (學生宿舍)" sheetId="170" r:id="rId1"/>
    <sheet name="床位表" sheetId="166" state="hidden" r:id="rId2"/>
  </sheets>
  <definedNames>
    <definedName name="_xlnm.Print_Area" localSheetId="1">床位表!$A$1:$G$290</definedName>
    <definedName name="_xlnm.Print_Area" localSheetId="0">'床位表- (學生宿舍)'!$A$1:$I$622</definedName>
  </definedNames>
  <calcPr calcId="162913" iterateDelta="1E-4"/>
</workbook>
</file>

<file path=xl/calcChain.xml><?xml version="1.0" encoding="utf-8"?>
<calcChain xmlns="http://schemas.openxmlformats.org/spreadsheetml/2006/main">
  <c r="G44" i="170" l="1"/>
  <c r="B560" i="170" l="1"/>
  <c r="Q237" i="170"/>
  <c r="K237" i="170"/>
  <c r="L237" i="170"/>
  <c r="M237" i="170"/>
  <c r="N237" i="170"/>
  <c r="O237" i="170"/>
  <c r="P237" i="170"/>
  <c r="J237" i="170"/>
  <c r="F194" i="170"/>
  <c r="G236" i="170"/>
  <c r="G234" i="170"/>
  <c r="G232" i="170"/>
  <c r="G230" i="170"/>
  <c r="G228" i="170"/>
  <c r="G226" i="170"/>
  <c r="G15" i="170" l="1"/>
  <c r="E566" i="170" l="1"/>
  <c r="D566" i="170"/>
  <c r="C566" i="170"/>
  <c r="B566" i="170"/>
  <c r="E554" i="170"/>
  <c r="D554" i="170"/>
  <c r="C554" i="170"/>
  <c r="B554" i="170"/>
  <c r="B609" i="170"/>
  <c r="A609" i="170"/>
  <c r="C609" i="170"/>
  <c r="B607" i="170"/>
  <c r="A607" i="170"/>
  <c r="C607" i="170"/>
  <c r="A323" i="170"/>
  <c r="J321" i="170"/>
  <c r="J320" i="170"/>
  <c r="B313" i="170"/>
  <c r="B319" i="170" s="1"/>
  <c r="D310" i="170"/>
  <c r="B310" i="170"/>
  <c r="B309" i="170"/>
  <c r="Q307" i="170"/>
  <c r="P307" i="170"/>
  <c r="O307" i="170"/>
  <c r="N307" i="170"/>
  <c r="M307" i="170"/>
  <c r="L307" i="170"/>
  <c r="K307" i="170"/>
  <c r="J307" i="170"/>
  <c r="G306" i="170"/>
  <c r="G304" i="170"/>
  <c r="G302" i="170"/>
  <c r="G300" i="170"/>
  <c r="G298" i="170"/>
  <c r="G296" i="170"/>
  <c r="G294" i="170"/>
  <c r="G292" i="170"/>
  <c r="G290" i="170"/>
  <c r="G288" i="170"/>
  <c r="G286" i="170"/>
  <c r="G284" i="170"/>
  <c r="G282" i="170"/>
  <c r="G280" i="170"/>
  <c r="F276" i="170"/>
  <c r="E308" i="170" s="1"/>
  <c r="Q272" i="170"/>
  <c r="P272" i="170"/>
  <c r="O272" i="170"/>
  <c r="N272" i="170"/>
  <c r="M272" i="170"/>
  <c r="L272" i="170"/>
  <c r="K272" i="170"/>
  <c r="J272" i="170"/>
  <c r="G271" i="170"/>
  <c r="G269" i="170"/>
  <c r="G267" i="170"/>
  <c r="G265" i="170"/>
  <c r="G263" i="170"/>
  <c r="G261" i="170"/>
  <c r="G259" i="170"/>
  <c r="G257" i="170"/>
  <c r="G255" i="170"/>
  <c r="G253" i="170"/>
  <c r="G251" i="170"/>
  <c r="G249" i="170"/>
  <c r="G247" i="170"/>
  <c r="G245" i="170"/>
  <c r="G243" i="170"/>
  <c r="F241" i="170"/>
  <c r="D568" i="170" s="1"/>
  <c r="G212" i="170"/>
  <c r="G210" i="170"/>
  <c r="G208" i="170"/>
  <c r="G206" i="170"/>
  <c r="G204" i="170"/>
  <c r="G202" i="170"/>
  <c r="G200" i="170"/>
  <c r="G198" i="170"/>
  <c r="A192" i="170"/>
  <c r="A239" i="170" s="1"/>
  <c r="A274" i="170" s="1"/>
  <c r="Q190" i="170"/>
  <c r="P190" i="170"/>
  <c r="O190" i="170"/>
  <c r="N190" i="170"/>
  <c r="M190" i="170"/>
  <c r="L190" i="170"/>
  <c r="K190" i="170"/>
  <c r="J190" i="170"/>
  <c r="G189" i="170"/>
  <c r="G187" i="170"/>
  <c r="G185" i="170"/>
  <c r="G183" i="170"/>
  <c r="G181" i="170"/>
  <c r="G179" i="170"/>
  <c r="G177" i="170"/>
  <c r="G175" i="170"/>
  <c r="G173" i="170"/>
  <c r="G171" i="170"/>
  <c r="G169" i="170"/>
  <c r="G167" i="170"/>
  <c r="G165" i="170"/>
  <c r="G163" i="170"/>
  <c r="G161" i="170"/>
  <c r="F159" i="170"/>
  <c r="D190" i="170" s="1"/>
  <c r="A157" i="170"/>
  <c r="B155" i="170"/>
  <c r="B317" i="170" s="1"/>
  <c r="D153" i="170"/>
  <c r="B153" i="170"/>
  <c r="B152" i="170"/>
  <c r="Q150" i="170"/>
  <c r="P150" i="170"/>
  <c r="O150" i="170"/>
  <c r="N150" i="170"/>
  <c r="M150" i="170"/>
  <c r="L150" i="170"/>
  <c r="K150" i="170"/>
  <c r="J150" i="170"/>
  <c r="F137" i="170"/>
  <c r="D150" i="170" s="1"/>
  <c r="Q133" i="170"/>
  <c r="P133" i="170"/>
  <c r="O133" i="170"/>
  <c r="N133" i="170"/>
  <c r="M133" i="170"/>
  <c r="L133" i="170"/>
  <c r="K133" i="170"/>
  <c r="J133" i="170"/>
  <c r="G132" i="170"/>
  <c r="G130" i="170"/>
  <c r="G128" i="170"/>
  <c r="G126" i="170"/>
  <c r="G124" i="170"/>
  <c r="G122" i="170"/>
  <c r="G120" i="170"/>
  <c r="G118" i="170"/>
  <c r="G116" i="170"/>
  <c r="G114" i="170"/>
  <c r="G112" i="170"/>
  <c r="G110" i="170"/>
  <c r="G108" i="170"/>
  <c r="G106" i="170"/>
  <c r="F102" i="170"/>
  <c r="E134" i="170" s="1"/>
  <c r="Q98" i="170"/>
  <c r="P98" i="170"/>
  <c r="O98" i="170"/>
  <c r="N98" i="170"/>
  <c r="M98" i="170"/>
  <c r="L98" i="170"/>
  <c r="K98" i="170"/>
  <c r="J98" i="170"/>
  <c r="G97" i="170"/>
  <c r="G95" i="170"/>
  <c r="G93" i="170"/>
  <c r="G91" i="170"/>
  <c r="G89" i="170"/>
  <c r="G87" i="170"/>
  <c r="G85" i="170"/>
  <c r="G83" i="170"/>
  <c r="G81" i="170"/>
  <c r="G79" i="170"/>
  <c r="G77" i="170"/>
  <c r="G75" i="170"/>
  <c r="G73" i="170"/>
  <c r="G71" i="170"/>
  <c r="F67" i="170"/>
  <c r="Q63" i="170"/>
  <c r="P63" i="170"/>
  <c r="O63" i="170"/>
  <c r="N63" i="170"/>
  <c r="M63" i="170"/>
  <c r="L63" i="170"/>
  <c r="K63" i="170"/>
  <c r="J63" i="170"/>
  <c r="G62" i="170"/>
  <c r="G58" i="170"/>
  <c r="G56" i="170"/>
  <c r="G54" i="170"/>
  <c r="G52" i="170"/>
  <c r="G50" i="170"/>
  <c r="G48" i="170"/>
  <c r="G46" i="170"/>
  <c r="G42" i="170"/>
  <c r="G40" i="170"/>
  <c r="F36" i="170"/>
  <c r="D63" i="170" s="1"/>
  <c r="A34" i="170"/>
  <c r="A65" i="170" s="1"/>
  <c r="A100" i="170" s="1"/>
  <c r="A135" i="170" s="1"/>
  <c r="Q32" i="170"/>
  <c r="P32" i="170"/>
  <c r="O32" i="170"/>
  <c r="N32" i="170"/>
  <c r="M32" i="170"/>
  <c r="L32" i="170"/>
  <c r="K32" i="170"/>
  <c r="J32" i="170"/>
  <c r="G31" i="170"/>
  <c r="G29" i="170"/>
  <c r="G25" i="170"/>
  <c r="G23" i="170"/>
  <c r="G21" i="170"/>
  <c r="G19" i="170"/>
  <c r="G17" i="170"/>
  <c r="G13" i="170"/>
  <c r="G11" i="170"/>
  <c r="G9" i="170"/>
  <c r="G7" i="170"/>
  <c r="F5" i="170"/>
  <c r="B556" i="170" s="1"/>
  <c r="F554" i="170" l="1"/>
  <c r="B311" i="170"/>
  <c r="L152" i="170"/>
  <c r="D327" i="170" s="1"/>
  <c r="P152" i="170"/>
  <c r="D331" i="170" s="1"/>
  <c r="G194" i="170"/>
  <c r="C569" i="170" s="1"/>
  <c r="B320" i="170"/>
  <c r="C320" i="170" s="1"/>
  <c r="N308" i="170"/>
  <c r="F329" i="170" s="1"/>
  <c r="G241" i="170"/>
  <c r="D569" i="170" s="1"/>
  <c r="O152" i="170"/>
  <c r="D330" i="170" s="1"/>
  <c r="G159" i="170"/>
  <c r="K308" i="170"/>
  <c r="F326" i="170" s="1"/>
  <c r="O308" i="170"/>
  <c r="F330" i="170" s="1"/>
  <c r="G5" i="170"/>
  <c r="B557" i="170" s="1"/>
  <c r="G36" i="170"/>
  <c r="C557" i="170" s="1"/>
  <c r="G102" i="170"/>
  <c r="G100" i="170" s="1"/>
  <c r="E555" i="170" s="1"/>
  <c r="J152" i="170"/>
  <c r="D324" i="170" s="1"/>
  <c r="E151" i="170"/>
  <c r="B562" i="170" s="1"/>
  <c r="P308" i="170"/>
  <c r="F331" i="170" s="1"/>
  <c r="D272" i="170"/>
  <c r="B154" i="170"/>
  <c r="R237" i="170"/>
  <c r="G276" i="170"/>
  <c r="E569" i="170" s="1"/>
  <c r="C556" i="170"/>
  <c r="M152" i="170"/>
  <c r="D328" i="170" s="1"/>
  <c r="R133" i="170"/>
  <c r="K152" i="170"/>
  <c r="D326" i="170" s="1"/>
  <c r="L308" i="170"/>
  <c r="F327" i="170" s="1"/>
  <c r="R32" i="170"/>
  <c r="N152" i="170"/>
  <c r="D329" i="170" s="1"/>
  <c r="G67" i="170"/>
  <c r="D557" i="170" s="1"/>
  <c r="R98" i="170"/>
  <c r="G137" i="170"/>
  <c r="B563" i="170" s="1"/>
  <c r="M308" i="170"/>
  <c r="F328" i="170" s="1"/>
  <c r="Q308" i="170"/>
  <c r="F332" i="170" s="1"/>
  <c r="R307" i="170"/>
  <c r="B573" i="170"/>
  <c r="B613" i="170" s="1"/>
  <c r="D607" i="170"/>
  <c r="Q152" i="170"/>
  <c r="D332" i="170" s="1"/>
  <c r="R63" i="170"/>
  <c r="R190" i="170"/>
  <c r="R272" i="170"/>
  <c r="F566" i="170"/>
  <c r="C573" i="170" s="1"/>
  <c r="C613" i="170" s="1"/>
  <c r="E568" i="170"/>
  <c r="D32" i="170"/>
  <c r="E64" i="170"/>
  <c r="D133" i="170"/>
  <c r="E191" i="170"/>
  <c r="D307" i="170"/>
  <c r="D556" i="170"/>
  <c r="B568" i="170"/>
  <c r="J308" i="170"/>
  <c r="E99" i="170"/>
  <c r="D237" i="170"/>
  <c r="E273" i="170"/>
  <c r="E556" i="170"/>
  <c r="C568" i="170"/>
  <c r="D98" i="170"/>
  <c r="E238" i="170"/>
  <c r="E33" i="170"/>
  <c r="R150" i="170"/>
  <c r="F556" i="170" l="1"/>
  <c r="B569" i="170"/>
  <c r="D314" i="170"/>
  <c r="E319" i="170" s="1"/>
  <c r="B327" i="170"/>
  <c r="B312" i="170"/>
  <c r="B331" i="170"/>
  <c r="B332" i="170"/>
  <c r="G239" i="170"/>
  <c r="D567" i="170" s="1"/>
  <c r="B329" i="170"/>
  <c r="G3" i="170"/>
  <c r="B555" i="170" s="1"/>
  <c r="G135" i="170"/>
  <c r="B561" i="170" s="1"/>
  <c r="F154" i="170"/>
  <c r="E316" i="170" s="1"/>
  <c r="G192" i="170"/>
  <c r="C567" i="170" s="1"/>
  <c r="D573" i="170"/>
  <c r="R153" i="170"/>
  <c r="G157" i="170"/>
  <c r="B567" i="170" s="1"/>
  <c r="G34" i="170"/>
  <c r="C555" i="170" s="1"/>
  <c r="G274" i="170"/>
  <c r="E567" i="170" s="1"/>
  <c r="F325" i="170"/>
  <c r="B582" i="170" s="1"/>
  <c r="B622" i="170" s="1"/>
  <c r="B328" i="170"/>
  <c r="B326" i="170"/>
  <c r="D325" i="170"/>
  <c r="A582" i="170" s="1"/>
  <c r="A622" i="170" s="1"/>
  <c r="E557" i="170"/>
  <c r="F557" i="170" s="1"/>
  <c r="D309" i="170"/>
  <c r="D311" i="170" s="1"/>
  <c r="B330" i="170"/>
  <c r="D613" i="170"/>
  <c r="F311" i="170"/>
  <c r="E318" i="170" s="1"/>
  <c r="D156" i="170"/>
  <c r="E317" i="170" s="1"/>
  <c r="D152" i="170"/>
  <c r="D154" i="170" s="1"/>
  <c r="G65" i="170"/>
  <c r="D555" i="170" s="1"/>
  <c r="E310" i="170"/>
  <c r="B575" i="170"/>
  <c r="B615" i="170" s="1"/>
  <c r="F569" i="170"/>
  <c r="C576" i="170" s="1"/>
  <c r="C616" i="170" s="1"/>
  <c r="F568" i="170"/>
  <c r="C575" i="170" s="1"/>
  <c r="C615" i="170" s="1"/>
  <c r="A580" i="170"/>
  <c r="A620" i="170" s="1"/>
  <c r="F324" i="170"/>
  <c r="B324" i="170" s="1"/>
  <c r="C580" i="170" s="1"/>
  <c r="E309" i="170"/>
  <c r="F555" i="170" l="1"/>
  <c r="B574" i="170"/>
  <c r="B614" i="170" s="1"/>
  <c r="B576" i="170"/>
  <c r="D312" i="170"/>
  <c r="F312" i="170" s="1"/>
  <c r="B325" i="170"/>
  <c r="C582" i="170" s="1"/>
  <c r="D580" i="170" s="1"/>
  <c r="D333" i="170"/>
  <c r="B314" i="170"/>
  <c r="B318" i="170" s="1"/>
  <c r="E321" i="170"/>
  <c r="F567" i="170"/>
  <c r="C574" i="170" s="1"/>
  <c r="C614" i="170" s="1"/>
  <c r="B156" i="170"/>
  <c r="B316" i="170" s="1"/>
  <c r="C622" i="170"/>
  <c r="D575" i="170"/>
  <c r="B580" i="170"/>
  <c r="B620" i="170" s="1"/>
  <c r="C620" i="170" s="1"/>
  <c r="F333" i="170"/>
  <c r="D615" i="170"/>
  <c r="B616" i="170" l="1"/>
  <c r="D616" i="170" s="1"/>
  <c r="D576" i="170"/>
  <c r="B333" i="170"/>
  <c r="B321" i="170"/>
  <c r="C321" i="170" s="1"/>
  <c r="D620" i="170"/>
  <c r="D614" i="170"/>
  <c r="D574" i="170"/>
  <c r="E322" i="170" l="1"/>
  <c r="I420" i="170" l="1"/>
  <c r="B533" i="170" l="1"/>
  <c r="B531" i="170"/>
  <c r="H434" i="170" l="1"/>
  <c r="I452" i="170" l="1"/>
  <c r="I450" i="170"/>
  <c r="K421" i="170" l="1"/>
  <c r="L421" i="170"/>
  <c r="M421" i="170"/>
  <c r="N421" i="170"/>
  <c r="O421" i="170"/>
  <c r="P421" i="170"/>
  <c r="Q421" i="170"/>
  <c r="J421" i="170"/>
  <c r="K518" i="170"/>
  <c r="L518" i="170"/>
  <c r="M518" i="170"/>
  <c r="N518" i="170"/>
  <c r="O518" i="170"/>
  <c r="P518" i="170"/>
  <c r="Q518" i="170"/>
  <c r="J518" i="170"/>
  <c r="J475" i="170"/>
  <c r="K475" i="170"/>
  <c r="L475" i="170"/>
  <c r="M475" i="170"/>
  <c r="N475" i="170"/>
  <c r="O475" i="170"/>
  <c r="P475" i="170"/>
  <c r="Q475" i="170"/>
  <c r="Q378" i="170"/>
  <c r="R518" i="170" l="1"/>
  <c r="R475" i="170"/>
  <c r="R421" i="170"/>
  <c r="I448" i="170"/>
  <c r="I446" i="170"/>
  <c r="Q520" i="170"/>
  <c r="F546" i="170" s="1"/>
  <c r="P520" i="170"/>
  <c r="F545" i="170" s="1"/>
  <c r="O520" i="170"/>
  <c r="F544" i="170" s="1"/>
  <c r="N520" i="170"/>
  <c r="F543" i="170" s="1"/>
  <c r="M520" i="170"/>
  <c r="F542" i="170" s="1"/>
  <c r="L520" i="170"/>
  <c r="F541" i="170" s="1"/>
  <c r="K520" i="170"/>
  <c r="F540" i="170" s="1"/>
  <c r="E519" i="170"/>
  <c r="C594" i="170" s="1"/>
  <c r="I497" i="170"/>
  <c r="I495" i="170"/>
  <c r="I493" i="170"/>
  <c r="I491" i="170"/>
  <c r="I489" i="170"/>
  <c r="I487" i="170"/>
  <c r="I485" i="170"/>
  <c r="I483" i="170"/>
  <c r="E476" i="170"/>
  <c r="I444" i="170"/>
  <c r="I442" i="170"/>
  <c r="I440" i="170"/>
  <c r="I438" i="170"/>
  <c r="I436" i="170"/>
  <c r="E422" i="170"/>
  <c r="E379" i="170"/>
  <c r="B588" i="170" s="1"/>
  <c r="Q423" i="170"/>
  <c r="P378" i="170"/>
  <c r="P423" i="170" s="1"/>
  <c r="O378" i="170"/>
  <c r="O423" i="170" s="1"/>
  <c r="D544" i="170" s="1"/>
  <c r="N378" i="170"/>
  <c r="N423" i="170" s="1"/>
  <c r="D543" i="170" s="1"/>
  <c r="M378" i="170"/>
  <c r="M423" i="170" s="1"/>
  <c r="D542" i="170" s="1"/>
  <c r="L378" i="170"/>
  <c r="L423" i="170" s="1"/>
  <c r="D541" i="170" s="1"/>
  <c r="K378" i="170"/>
  <c r="K423" i="170" s="1"/>
  <c r="D540" i="170" s="1"/>
  <c r="J378" i="170"/>
  <c r="I400" i="170"/>
  <c r="I398" i="170"/>
  <c r="I396" i="170"/>
  <c r="I394" i="170"/>
  <c r="I392" i="170"/>
  <c r="I390" i="170"/>
  <c r="I388" i="170"/>
  <c r="I386" i="170"/>
  <c r="I353" i="170"/>
  <c r="I351" i="170"/>
  <c r="I349" i="170"/>
  <c r="I347" i="170"/>
  <c r="I345" i="170"/>
  <c r="I343" i="170"/>
  <c r="I341" i="170"/>
  <c r="J423" i="170" l="1"/>
  <c r="D538" i="170" s="1"/>
  <c r="R378" i="170"/>
  <c r="I434" i="170"/>
  <c r="E423" i="170"/>
  <c r="B429" i="170" s="1"/>
  <c r="E520" i="170"/>
  <c r="B527" i="170" s="1"/>
  <c r="C588" i="170"/>
  <c r="N525" i="170"/>
  <c r="R521" i="170"/>
  <c r="L525" i="170"/>
  <c r="M525" i="170"/>
  <c r="O525" i="170"/>
  <c r="K525" i="170"/>
  <c r="D545" i="170"/>
  <c r="P525" i="170"/>
  <c r="Q525" i="170"/>
  <c r="D546" i="170"/>
  <c r="B594" i="170"/>
  <c r="J520" i="170"/>
  <c r="R424" i="170" l="1"/>
  <c r="R526" i="170" s="1"/>
  <c r="D539" i="170"/>
  <c r="D547" i="170" s="1"/>
  <c r="F538" i="170"/>
  <c r="J525" i="170"/>
  <c r="F594" i="170" l="1"/>
  <c r="C600" i="170" s="1"/>
  <c r="F588" i="170" l="1"/>
  <c r="B600" i="170" s="1"/>
  <c r="D600" i="170" s="1"/>
  <c r="I359" i="170" l="1"/>
  <c r="H404" i="170" l="1"/>
  <c r="B524" i="170"/>
  <c r="B523" i="170"/>
  <c r="B427" i="170"/>
  <c r="B426" i="170"/>
  <c r="I517" i="170"/>
  <c r="I515" i="170"/>
  <c r="I513" i="170"/>
  <c r="I511" i="170"/>
  <c r="I509" i="170"/>
  <c r="I507" i="170"/>
  <c r="I505" i="170"/>
  <c r="I503" i="170"/>
  <c r="H501" i="170"/>
  <c r="D477" i="170"/>
  <c r="I474" i="170"/>
  <c r="I472" i="170"/>
  <c r="I470" i="170"/>
  <c r="I468" i="170"/>
  <c r="I466" i="170"/>
  <c r="I464" i="170"/>
  <c r="I462" i="170"/>
  <c r="I460" i="170"/>
  <c r="I458" i="170"/>
  <c r="H456" i="170"/>
  <c r="H481" i="170"/>
  <c r="H357" i="170"/>
  <c r="I375" i="170"/>
  <c r="H339" i="170"/>
  <c r="D424" i="170"/>
  <c r="I418" i="170"/>
  <c r="I416" i="170"/>
  <c r="I414" i="170"/>
  <c r="I412" i="170"/>
  <c r="I410" i="170"/>
  <c r="I408" i="170"/>
  <c r="I406" i="170"/>
  <c r="H384" i="170"/>
  <c r="I377" i="170"/>
  <c r="I373" i="170"/>
  <c r="I371" i="170"/>
  <c r="I369" i="170"/>
  <c r="I367" i="170"/>
  <c r="I365" i="170"/>
  <c r="I363" i="170"/>
  <c r="I361" i="170"/>
  <c r="D380" i="170"/>
  <c r="B596" i="170" l="1"/>
  <c r="G522" i="170"/>
  <c r="G478" i="170"/>
  <c r="B543" i="170"/>
  <c r="G381" i="170"/>
  <c r="C590" i="170" s="1"/>
  <c r="G428" i="170"/>
  <c r="E530" i="170" s="1"/>
  <c r="G425" i="170"/>
  <c r="B590" i="170" s="1"/>
  <c r="B544" i="170"/>
  <c r="C596" i="170"/>
  <c r="I404" i="170"/>
  <c r="I402" i="170" s="1"/>
  <c r="G421" i="170" s="1"/>
  <c r="I357" i="170"/>
  <c r="I355" i="170" s="1"/>
  <c r="G378" i="170" s="1"/>
  <c r="I501" i="170"/>
  <c r="I499" i="170" s="1"/>
  <c r="G518" i="170" s="1"/>
  <c r="I339" i="170"/>
  <c r="I481" i="170"/>
  <c r="I456" i="170"/>
  <c r="I454" i="170" s="1"/>
  <c r="G475" i="170" s="1"/>
  <c r="D478" i="170"/>
  <c r="I384" i="170"/>
  <c r="D425" i="170"/>
  <c r="D381" i="170"/>
  <c r="B525" i="170"/>
  <c r="B428" i="170"/>
  <c r="B534" i="170"/>
  <c r="G525" i="170" l="1"/>
  <c r="E532" i="170" s="1"/>
  <c r="F596" i="170"/>
  <c r="C602" i="170" s="1"/>
  <c r="B542" i="170"/>
  <c r="D521" i="170"/>
  <c r="D523" i="170" s="1"/>
  <c r="D426" i="170"/>
  <c r="B545" i="170"/>
  <c r="I479" i="170"/>
  <c r="G498" i="170" s="1"/>
  <c r="G519" i="170" s="1"/>
  <c r="C595" i="170" s="1"/>
  <c r="B597" i="170"/>
  <c r="I432" i="170"/>
  <c r="G453" i="170" s="1"/>
  <c r="G476" i="170" s="1"/>
  <c r="C597" i="170"/>
  <c r="I382" i="170"/>
  <c r="B591" i="170"/>
  <c r="F590" i="170"/>
  <c r="B602" i="170" s="1"/>
  <c r="I337" i="170"/>
  <c r="G354" i="170" s="1"/>
  <c r="G379" i="170" s="1"/>
  <c r="B589" i="170" s="1"/>
  <c r="C591" i="170"/>
  <c r="B541" i="170"/>
  <c r="D522" i="170"/>
  <c r="D524" i="170" s="1"/>
  <c r="B526" i="170"/>
  <c r="D427" i="170"/>
  <c r="G526" i="170" l="1"/>
  <c r="G520" i="170"/>
  <c r="B595" i="170"/>
  <c r="D525" i="170"/>
  <c r="B546" i="170"/>
  <c r="F539" i="170"/>
  <c r="G401" i="170"/>
  <c r="G422" i="170" s="1"/>
  <c r="D602" i="170"/>
  <c r="B532" i="170"/>
  <c r="B430" i="170"/>
  <c r="B530" i="170"/>
  <c r="B538" i="170"/>
  <c r="B540" i="170"/>
  <c r="D428" i="170"/>
  <c r="B528" i="170"/>
  <c r="F597" i="170"/>
  <c r="C603" i="170" s="1"/>
  <c r="F591" i="170"/>
  <c r="B603" i="170" s="1"/>
  <c r="G423" i="170" l="1"/>
  <c r="C589" i="170"/>
  <c r="F589" i="170" s="1"/>
  <c r="B601" i="170" s="1"/>
  <c r="D528" i="170"/>
  <c r="E533" i="170" s="1"/>
  <c r="F547" i="170"/>
  <c r="D526" i="170"/>
  <c r="B539" i="170"/>
  <c r="D430" i="170"/>
  <c r="E531" i="170" s="1"/>
  <c r="B535" i="170"/>
  <c r="D603" i="170"/>
  <c r="F595" i="170"/>
  <c r="C601" i="170" s="1"/>
  <c r="E535" i="170"/>
  <c r="B547" i="170" l="1"/>
  <c r="D601" i="170"/>
  <c r="E536" i="170"/>
  <c r="B290" i="166" l="1"/>
  <c r="E287" i="166"/>
  <c r="B287" i="166"/>
  <c r="A284" i="166"/>
  <c r="B278" i="166"/>
  <c r="I274" i="166"/>
  <c r="B280" i="166" s="1"/>
  <c r="F271" i="166"/>
  <c r="B270" i="166"/>
  <c r="G268" i="166"/>
  <c r="G266" i="166"/>
  <c r="G264" i="166"/>
  <c r="G262" i="166"/>
  <c r="G260" i="166"/>
  <c r="G258" i="166"/>
  <c r="G256" i="166"/>
  <c r="G254" i="166"/>
  <c r="G252" i="166"/>
  <c r="G250" i="166"/>
  <c r="G248" i="166"/>
  <c r="G246" i="166"/>
  <c r="G244" i="166"/>
  <c r="G242" i="166"/>
  <c r="G238" i="166" s="1"/>
  <c r="G236" i="166" s="1"/>
  <c r="F238" i="166"/>
  <c r="G234" i="166"/>
  <c r="G232" i="166"/>
  <c r="G230" i="166"/>
  <c r="G228" i="166"/>
  <c r="G226" i="166"/>
  <c r="G224" i="166"/>
  <c r="G222" i="166"/>
  <c r="G220" i="166"/>
  <c r="G218" i="166"/>
  <c r="G216" i="166"/>
  <c r="G214" i="166"/>
  <c r="G212" i="166"/>
  <c r="G210" i="166"/>
  <c r="G208" i="166"/>
  <c r="G206" i="166"/>
  <c r="F204" i="166"/>
  <c r="G200" i="166"/>
  <c r="G198" i="166"/>
  <c r="G196" i="166"/>
  <c r="G194" i="166"/>
  <c r="G192" i="166"/>
  <c r="G190" i="166"/>
  <c r="G188" i="166"/>
  <c r="G186" i="166"/>
  <c r="G184" i="166"/>
  <c r="G182" i="166"/>
  <c r="G180" i="166"/>
  <c r="G178" i="166"/>
  <c r="G176" i="166"/>
  <c r="G174" i="166"/>
  <c r="F170" i="166"/>
  <c r="B166" i="166"/>
  <c r="G164" i="166"/>
  <c r="G162" i="166"/>
  <c r="G160" i="166"/>
  <c r="G158" i="166"/>
  <c r="G156" i="166"/>
  <c r="G154" i="166"/>
  <c r="G152" i="166"/>
  <c r="G150" i="166"/>
  <c r="G148" i="166"/>
  <c r="G146" i="166"/>
  <c r="G144" i="166"/>
  <c r="G142" i="166"/>
  <c r="G140" i="166"/>
  <c r="G138" i="166"/>
  <c r="G136" i="166"/>
  <c r="F134" i="166"/>
  <c r="D165" i="166" s="1"/>
  <c r="G130" i="166"/>
  <c r="G128" i="166"/>
  <c r="G126" i="166"/>
  <c r="G124" i="166"/>
  <c r="G122" i="166"/>
  <c r="G120" i="166"/>
  <c r="G118" i="166"/>
  <c r="G116" i="166"/>
  <c r="G114" i="166"/>
  <c r="G112" i="166"/>
  <c r="G110" i="166"/>
  <c r="G108" i="166"/>
  <c r="G106" i="166"/>
  <c r="G104" i="166"/>
  <c r="G102" i="166"/>
  <c r="F100" i="166"/>
  <c r="G96" i="166"/>
  <c r="G94" i="166"/>
  <c r="G92" i="166"/>
  <c r="G90" i="166"/>
  <c r="G88" i="166"/>
  <c r="G86" i="166"/>
  <c r="G84" i="166"/>
  <c r="G82" i="166"/>
  <c r="G80" i="166"/>
  <c r="G78" i="166"/>
  <c r="G76" i="166"/>
  <c r="G74" i="166"/>
  <c r="G72" i="166"/>
  <c r="G70" i="166"/>
  <c r="G68" i="166"/>
  <c r="F66" i="166"/>
  <c r="G62" i="166"/>
  <c r="G58" i="166"/>
  <c r="G56" i="166"/>
  <c r="G54" i="166"/>
  <c r="G52" i="166"/>
  <c r="G50" i="166"/>
  <c r="G48" i="166"/>
  <c r="G46" i="166"/>
  <c r="G44" i="166"/>
  <c r="G42" i="166"/>
  <c r="G40" i="166"/>
  <c r="F36" i="166"/>
  <c r="A34" i="166"/>
  <c r="A64" i="166" s="1"/>
  <c r="A98" i="166" s="1"/>
  <c r="A132" i="166" s="1"/>
  <c r="A168" i="166" s="1"/>
  <c r="A202" i="166" s="1"/>
  <c r="A236" i="166" s="1"/>
  <c r="G32" i="166"/>
  <c r="G30" i="166"/>
  <c r="G26" i="166"/>
  <c r="G24" i="166"/>
  <c r="G22" i="166"/>
  <c r="G20" i="166"/>
  <c r="G18" i="166"/>
  <c r="G16" i="166"/>
  <c r="G14" i="166"/>
  <c r="G12" i="166"/>
  <c r="G8" i="166"/>
  <c r="F6" i="166"/>
  <c r="G204" i="166" l="1"/>
  <c r="G66" i="166"/>
  <c r="B271" i="166"/>
  <c r="G202" i="166"/>
  <c r="H202" i="166" s="1"/>
  <c r="G6" i="166"/>
  <c r="G100" i="166"/>
  <c r="G134" i="166"/>
  <c r="G132" i="166" s="1"/>
  <c r="H132" i="166" s="1"/>
  <c r="G170" i="166"/>
  <c r="E276" i="166"/>
  <c r="E289" i="166" s="1"/>
  <c r="G4" i="166"/>
  <c r="E274" i="166"/>
  <c r="D33" i="166"/>
  <c r="F167" i="166"/>
  <c r="D63" i="166"/>
  <c r="G64" i="166"/>
  <c r="D97" i="166"/>
  <c r="G36" i="166"/>
  <c r="G34" i="166" s="1"/>
  <c r="G98" i="166"/>
  <c r="H98" i="166" s="1"/>
  <c r="H167" i="166" s="1"/>
  <c r="B275" i="166" s="1"/>
  <c r="G168" i="166"/>
  <c r="H236" i="166"/>
  <c r="D201" i="166"/>
  <c r="D131" i="166"/>
  <c r="D235" i="166"/>
  <c r="D269" i="166"/>
  <c r="F272" i="166"/>
  <c r="D166" i="166" l="1"/>
  <c r="E288" i="166"/>
  <c r="E290" i="166" s="1"/>
  <c r="E281" i="166"/>
  <c r="E282" i="166" s="1"/>
  <c r="B276" i="166"/>
  <c r="E277" i="166" s="1"/>
  <c r="B272" i="166"/>
  <c r="D272" i="166" s="1"/>
  <c r="H168" i="166"/>
  <c r="H272" i="166" s="1"/>
  <c r="B277" i="166" s="1"/>
  <c r="B281" i="166" s="1"/>
  <c r="D270" i="166"/>
  <c r="B279" i="166"/>
  <c r="B282" i="166"/>
  <c r="B167" i="166"/>
  <c r="D167" i="166" s="1"/>
  <c r="B274" i="166"/>
  <c r="E275" i="166" s="1"/>
  <c r="D271" i="166" l="1"/>
</calcChain>
</file>

<file path=xl/sharedStrings.xml><?xml version="1.0" encoding="utf-8"?>
<sst xmlns="http://schemas.openxmlformats.org/spreadsheetml/2006/main" count="2326" uniqueCount="1172">
  <si>
    <t>四廚四1</t>
    <phoneticPr fontId="3" type="noConversion"/>
  </si>
  <si>
    <t>四通一1</t>
    <phoneticPr fontId="3" type="noConversion"/>
  </si>
  <si>
    <t>四廚二2</t>
    <phoneticPr fontId="3" type="noConversion"/>
  </si>
  <si>
    <t>男生舊生：</t>
    <phoneticPr fontId="3" type="noConversion"/>
  </si>
  <si>
    <t>合計男新生：</t>
    <phoneticPr fontId="3" type="noConversion"/>
  </si>
  <si>
    <t>合計男舊(轉)生：</t>
    <phoneticPr fontId="3" type="noConversion"/>
  </si>
  <si>
    <t>男生可住床數：</t>
    <phoneticPr fontId="3" type="noConversion"/>
  </si>
  <si>
    <t>男生空位剩餘:</t>
    <phoneticPr fontId="3" type="noConversion"/>
  </si>
  <si>
    <t>男生住宿人數：</t>
    <phoneticPr fontId="3" type="noConversion"/>
  </si>
  <si>
    <t>女生新生：</t>
    <phoneticPr fontId="3" type="noConversion"/>
  </si>
  <si>
    <t>女生舊(轉)生：</t>
    <phoneticPr fontId="3" type="noConversion"/>
  </si>
  <si>
    <t>四廚一2</t>
    <phoneticPr fontId="3" type="noConversion"/>
  </si>
  <si>
    <t>四廚一1</t>
    <phoneticPr fontId="3" type="noConversion"/>
  </si>
  <si>
    <t>室別</t>
    <phoneticPr fontId="4" type="noConversion"/>
  </si>
  <si>
    <t>班級、姓名</t>
    <phoneticPr fontId="4" type="noConversion"/>
  </si>
  <si>
    <t>1111
1113</t>
    <phoneticPr fontId="3" type="noConversion"/>
  </si>
  <si>
    <t>庫房</t>
    <phoneticPr fontId="3" type="noConversion"/>
  </si>
  <si>
    <t>男生新生：</t>
    <phoneticPr fontId="3" type="noConversion"/>
  </si>
  <si>
    <t>男生舊(轉)生：</t>
    <phoneticPr fontId="3" type="noConversion"/>
  </si>
  <si>
    <t>房數</t>
    <phoneticPr fontId="3" type="noConversion"/>
  </si>
  <si>
    <t>B床</t>
    <phoneticPr fontId="3" type="noConversion"/>
  </si>
  <si>
    <t>1212
1214</t>
    <phoneticPr fontId="3" type="noConversion"/>
  </si>
  <si>
    <t>班級、姓名</t>
    <phoneticPr fontId="3" type="noConversion"/>
  </si>
  <si>
    <t>D</t>
    <phoneticPr fontId="3" type="noConversion"/>
  </si>
  <si>
    <t>A床</t>
  </si>
  <si>
    <t>張哲專</t>
    <phoneticPr fontId="3" type="noConversion"/>
  </si>
  <si>
    <t>休閒系</t>
    <phoneticPr fontId="3" type="noConversion"/>
  </si>
  <si>
    <t>班級、姓名</t>
  </si>
  <si>
    <t>翁識傑</t>
    <phoneticPr fontId="3" type="noConversion"/>
  </si>
  <si>
    <t>四英四1</t>
    <phoneticPr fontId="3" type="noConversion"/>
  </si>
  <si>
    <t>五餐一1</t>
    <phoneticPr fontId="3" type="noConversion"/>
  </si>
  <si>
    <t>四閒二2</t>
    <phoneticPr fontId="3" type="noConversion"/>
  </si>
  <si>
    <t>合計女新生：</t>
    <phoneticPr fontId="3" type="noConversion"/>
  </si>
  <si>
    <t>合計女舊生：</t>
    <phoneticPr fontId="3" type="noConversion"/>
  </si>
  <si>
    <t>合計新生人數：</t>
    <phoneticPr fontId="3" type="noConversion"/>
  </si>
  <si>
    <t>舊生人數:</t>
    <phoneticPr fontId="3" type="noConversion"/>
  </si>
  <si>
    <t>女生住宿人數：</t>
    <phoneticPr fontId="3" type="noConversion"/>
  </si>
  <si>
    <t>女生可住床數：</t>
    <phoneticPr fontId="3" type="noConversion"/>
  </si>
  <si>
    <t>女生空位剩餘:</t>
    <phoneticPr fontId="3" type="noConversion"/>
  </si>
  <si>
    <t xml:space="preserve"> </t>
    <phoneticPr fontId="3" type="noConversion"/>
  </si>
  <si>
    <t>備註</t>
    <phoneticPr fontId="3" type="noConversion"/>
  </si>
  <si>
    <t>五語四1</t>
    <phoneticPr fontId="3" type="noConversion"/>
  </si>
  <si>
    <t>四餐一2</t>
    <phoneticPr fontId="3" type="noConversion"/>
  </si>
  <si>
    <t>四餐二2</t>
    <phoneticPr fontId="3" type="noConversion"/>
  </si>
  <si>
    <t>B床</t>
  </si>
  <si>
    <t>C床</t>
  </si>
  <si>
    <t>D床</t>
  </si>
  <si>
    <t xml:space="preserve"> </t>
    <phoneticPr fontId="3" type="noConversion"/>
  </si>
  <si>
    <t>教職員：0</t>
    <phoneticPr fontId="3" type="noConversion"/>
  </si>
  <si>
    <t>四土二1</t>
    <phoneticPr fontId="3" type="noConversion"/>
  </si>
  <si>
    <t>B床</t>
    <phoneticPr fontId="3" type="noConversion"/>
  </si>
  <si>
    <t>黃勝浩</t>
    <phoneticPr fontId="3" type="noConversion"/>
  </si>
  <si>
    <t>四廚四2</t>
    <phoneticPr fontId="3" type="noConversion"/>
  </si>
  <si>
    <t>黃俊銘</t>
    <phoneticPr fontId="3" type="noConversion"/>
  </si>
  <si>
    <t>夜四廚三A</t>
    <phoneticPr fontId="3" type="noConversion"/>
  </si>
  <si>
    <t>男生可住床位最大數</t>
    <phoneticPr fontId="3" type="noConversion"/>
  </si>
  <si>
    <t>男教職員可住床數：</t>
    <phoneticPr fontId="3" type="noConversion"/>
  </si>
  <si>
    <t>男教職員住宿人數：</t>
    <phoneticPr fontId="3" type="noConversion"/>
  </si>
  <si>
    <t>女教職員可住床數：</t>
    <phoneticPr fontId="3" type="noConversion"/>
  </si>
  <si>
    <t>女教職員住宿人數：</t>
    <phoneticPr fontId="3" type="noConversion"/>
  </si>
  <si>
    <t>合計床位數：</t>
    <phoneticPr fontId="3" type="noConversion"/>
  </si>
  <si>
    <t>合計住宿人數：</t>
    <phoneticPr fontId="3" type="noConversion"/>
  </si>
  <si>
    <t xml:space="preserve"> 男身心障礙、傷病
 休養可住床數：</t>
    <phoneticPr fontId="3" type="noConversion"/>
  </si>
  <si>
    <t>(2101房)</t>
    <phoneticPr fontId="3" type="noConversion"/>
  </si>
  <si>
    <t>男住宿人數：</t>
    <phoneticPr fontId="3" type="noConversion"/>
  </si>
  <si>
    <t xml:space="preserve"> 女身心障礙、傷病
 休養可住床數：</t>
    <phoneticPr fontId="3" type="noConversion"/>
  </si>
  <si>
    <t>(3101房)</t>
    <phoneticPr fontId="3" type="noConversion"/>
  </si>
  <si>
    <t>女住宿人數：</t>
    <phoneticPr fontId="3" type="noConversion"/>
  </si>
  <si>
    <t>1.如有申請住宿而漏排床位者，或是已決定不住宿的同學，均請來電告知。
2.如有住宿需求，可來電申請。
3.104-2床位表如附件，僅。供查閱個人床位用，查看後請自行刪除，切勿轉載分享，責任自負，本表係依近日實際登記住宿情形及同學需求而排定。
4.請儘速完成繳費或就貸，已決定不住宿同學，請事先來電告知，以方便有意住宿同學補位。
  帳號：合作金庫商業銀行板橋分行0110705036659號，戶名：德霖技術學院
5.若有疑問請洽 02-22733567#601 盧老師。
6.床位表以宿舍櫃枱為準。
7.床位排定係依現有住宿床位作調整，如新床位尚有他人物品請勿任意移動，告知櫃台協處。
~~  歡迎加入 臉書--德霖學生宿舍  ~~</t>
    <phoneticPr fontId="3" type="noConversion"/>
  </si>
  <si>
    <t>分析表(以不同動的資料為主)</t>
    <phoneticPr fontId="3" type="noConversion"/>
  </si>
  <si>
    <t>男生可住床數：</t>
    <phoneticPr fontId="3" type="noConversion"/>
  </si>
  <si>
    <t>女生可住床數：</t>
    <phoneticPr fontId="3" type="noConversion"/>
  </si>
  <si>
    <t>女生住宿人數：</t>
    <phoneticPr fontId="3" type="noConversion"/>
  </si>
  <si>
    <t>女生可住床位最大數</t>
    <phoneticPr fontId="3" type="noConversion"/>
  </si>
  <si>
    <t>不含身障3101</t>
    <phoneticPr fontId="3" type="noConversion"/>
  </si>
  <si>
    <t>女生空位剩餘：</t>
    <phoneticPr fontId="3" type="noConversion"/>
  </si>
  <si>
    <t>全棟可住總房數：</t>
    <phoneticPr fontId="3" type="noConversion"/>
  </si>
  <si>
    <t>全棟可住總床數：</t>
    <phoneticPr fontId="3" type="noConversion"/>
  </si>
  <si>
    <r>
      <t>全棟可住總</t>
    </r>
    <r>
      <rPr>
        <b/>
        <sz val="12"/>
        <rFont val="標楷體"/>
        <family val="4"/>
        <charset val="136"/>
      </rPr>
      <t>房間</t>
    </r>
    <r>
      <rPr>
        <sz val="12"/>
        <rFont val="標楷體"/>
        <family val="4"/>
        <charset val="136"/>
      </rPr>
      <t>最大量：</t>
    </r>
    <phoneticPr fontId="3" type="noConversion"/>
  </si>
  <si>
    <t>全棟可住總床數最大量：</t>
    <phoneticPr fontId="3" type="noConversion"/>
  </si>
  <si>
    <t>全棟實際開放床數：
(僅含3-2區6房24床)</t>
    <phoneticPr fontId="3" type="noConversion"/>
  </si>
  <si>
    <t>(整格)標楷體-----------舊生</t>
    <phoneticPr fontId="3" type="noConversion"/>
  </si>
  <si>
    <t>(班級)紫色+細明體----一年級新生</t>
    <phoneticPr fontId="3" type="noConversion"/>
  </si>
  <si>
    <t>(年班)粉紅色-------------------新住生</t>
    <phoneticPr fontId="3" type="noConversion"/>
  </si>
  <si>
    <t>男生可住房間最大數</t>
    <phoneticPr fontId="3" type="noConversion"/>
  </si>
  <si>
    <t>(整格)灰  底---------------------教職員</t>
    <phoneticPr fontId="3" type="noConversion"/>
  </si>
  <si>
    <t>(整格)淺綠藍 底---------------球隊</t>
    <phoneticPr fontId="3" type="noConversion"/>
  </si>
  <si>
    <t>床位分類：</t>
    <phoneticPr fontId="3" type="noConversion"/>
  </si>
  <si>
    <t>繳費分類：</t>
    <phoneticPr fontId="3" type="noConversion"/>
  </si>
  <si>
    <t>(姓名)標楷體--------繳現/分期</t>
    <phoneticPr fontId="3" type="noConversion"/>
  </si>
  <si>
    <t>(整格)斜租體─已繳費/已就貸/已辦低收</t>
    <phoneticPr fontId="3" type="noConversion"/>
  </si>
  <si>
    <r>
      <t>林</t>
    </r>
    <r>
      <rPr>
        <sz val="12"/>
        <rFont val="標楷體"/>
        <family val="4"/>
        <charset val="136"/>
      </rPr>
      <t xml:space="preserve">  </t>
    </r>
    <r>
      <rPr>
        <u/>
        <sz val="12"/>
        <rFont val="標楷體"/>
        <family val="4"/>
        <charset val="136"/>
      </rPr>
      <t>志</t>
    </r>
    <r>
      <rPr>
        <sz val="12"/>
        <rFont val="標楷體"/>
        <family val="4"/>
        <charset val="136"/>
      </rPr>
      <t xml:space="preserve">  </t>
    </r>
    <r>
      <rPr>
        <u/>
        <sz val="12"/>
        <rFont val="標楷體"/>
        <family val="4"/>
        <charset val="136"/>
      </rPr>
      <t>玲</t>
    </r>
    <phoneticPr fontId="3" type="noConversion"/>
  </si>
  <si>
    <t>分別表示：鑰匙押金；冷氣遙控器押金；儲值卡押金</t>
    <phoneticPr fontId="3" type="noConversion"/>
  </si>
  <si>
    <t>學生可住房間最大數</t>
    <phoneticPr fontId="3" type="noConversion"/>
  </si>
  <si>
    <t>女生可住房間最大數</t>
    <phoneticPr fontId="3" type="noConversion"/>
  </si>
  <si>
    <t>男生住宿人數：</t>
    <phoneticPr fontId="3" type="noConversion"/>
  </si>
  <si>
    <t>男生空位剩餘：</t>
    <phoneticPr fontId="3" type="noConversion"/>
  </si>
  <si>
    <t>全棟住宿人數：</t>
    <phoneticPr fontId="3" type="noConversion"/>
  </si>
  <si>
    <t>住 宿 率：</t>
    <phoneticPr fontId="3" type="noConversion"/>
  </si>
  <si>
    <t>教官/校安--休息室</t>
    <phoneticPr fontId="3" type="noConversion"/>
  </si>
  <si>
    <t>另不含1103、3101傷病房、1201、2101職員房及2201、3201、4101、4201庫房</t>
    <phoneticPr fontId="3" type="noConversion"/>
  </si>
  <si>
    <t>另不含1103、3101傷病房、1201、2101職員房</t>
    <phoneticPr fontId="3" type="noConversion"/>
  </si>
  <si>
    <t>轉&amp;插班 學生歸類為 →  舊生</t>
    <phoneticPr fontId="3" type="noConversion"/>
  </si>
  <si>
    <t>(年班)黑色-----------原位</t>
    <phoneticPr fontId="3" type="noConversion"/>
  </si>
  <si>
    <t>(年班)紅色-----------移位</t>
    <phoneticPr fontId="3" type="noConversion"/>
  </si>
  <si>
    <t>(整格)橙底-----------想同住一起</t>
    <phoneticPr fontId="3" type="noConversion"/>
  </si>
  <si>
    <t>(整格)綠底-----------須與家長討論</t>
    <phoneticPr fontId="3" type="noConversion"/>
  </si>
  <si>
    <t>(姓名)藍色----------就貸</t>
    <phoneticPr fontId="3" type="noConversion"/>
  </si>
  <si>
    <t>(姓名)黃  底--------低收</t>
    <phoneticPr fontId="3" type="noConversion"/>
  </si>
  <si>
    <t>(姓名)藍色+粗體─就貸已領單</t>
    <phoneticPr fontId="3" type="noConversion"/>
  </si>
  <si>
    <t>(姓名)綠  底--------分期</t>
    <phoneticPr fontId="3" type="noConversion"/>
  </si>
  <si>
    <t>四通四1</t>
    <phoneticPr fontId="3" type="noConversion"/>
  </si>
  <si>
    <t>四廚二1</t>
    <phoneticPr fontId="3" type="noConversion"/>
  </si>
  <si>
    <t>四餐二1</t>
    <phoneticPr fontId="3" type="noConversion"/>
  </si>
  <si>
    <t>四動三1</t>
    <phoneticPr fontId="3" type="noConversion"/>
  </si>
  <si>
    <t>四閒三2</t>
    <phoneticPr fontId="3" type="noConversion"/>
  </si>
  <si>
    <t>四土三1</t>
    <phoneticPr fontId="3" type="noConversion"/>
  </si>
  <si>
    <t>四餐四2</t>
    <phoneticPr fontId="3" type="noConversion"/>
  </si>
  <si>
    <t>四廚二1</t>
    <phoneticPr fontId="3" type="noConversion"/>
  </si>
  <si>
    <t>四機三1</t>
    <phoneticPr fontId="3" type="noConversion"/>
  </si>
  <si>
    <t>五語三2</t>
    <phoneticPr fontId="3" type="noConversion"/>
  </si>
  <si>
    <t>四餐四1</t>
    <phoneticPr fontId="3" type="noConversion"/>
  </si>
  <si>
    <t>五語五2</t>
    <phoneticPr fontId="3" type="noConversion"/>
  </si>
  <si>
    <t>四展一1</t>
    <phoneticPr fontId="3" type="noConversion"/>
  </si>
  <si>
    <t>四廚一3</t>
    <phoneticPr fontId="3" type="noConversion"/>
  </si>
  <si>
    <t>四創一1</t>
    <phoneticPr fontId="3" type="noConversion"/>
  </si>
  <si>
    <t>四展三1</t>
    <phoneticPr fontId="3" type="noConversion"/>
  </si>
  <si>
    <t>四餐一1</t>
    <phoneticPr fontId="3" type="noConversion"/>
  </si>
  <si>
    <t>五機一1</t>
    <phoneticPr fontId="3" type="noConversion"/>
  </si>
  <si>
    <t>五資一1</t>
    <phoneticPr fontId="3" type="noConversion"/>
  </si>
  <si>
    <t>五語二1</t>
    <phoneticPr fontId="3" type="noConversion"/>
  </si>
  <si>
    <t>五語一2</t>
    <phoneticPr fontId="3" type="noConversion"/>
  </si>
  <si>
    <t>五語四2</t>
    <phoneticPr fontId="3" type="noConversion"/>
  </si>
  <si>
    <t>二英二1</t>
    <phoneticPr fontId="3" type="noConversion"/>
  </si>
  <si>
    <t>五子四1</t>
    <phoneticPr fontId="3" type="noConversion"/>
  </si>
  <si>
    <t>夜四機一A</t>
    <phoneticPr fontId="3" type="noConversion"/>
  </si>
  <si>
    <t>四子三1</t>
    <phoneticPr fontId="3" type="noConversion"/>
  </si>
  <si>
    <t>四閒一1</t>
    <phoneticPr fontId="3" type="noConversion"/>
  </si>
  <si>
    <t>四英三1</t>
    <phoneticPr fontId="3" type="noConversion"/>
  </si>
  <si>
    <t>四廚三2</t>
    <phoneticPr fontId="3" type="noConversion"/>
  </si>
  <si>
    <t>四通三1</t>
    <phoneticPr fontId="3" type="noConversion"/>
  </si>
  <si>
    <t>夜四閒四A</t>
    <phoneticPr fontId="3" type="noConversion"/>
  </si>
  <si>
    <t>夜四閒二A</t>
    <phoneticPr fontId="3" type="noConversion"/>
  </si>
  <si>
    <t>五餐二1</t>
    <phoneticPr fontId="3" type="noConversion"/>
  </si>
  <si>
    <t>五語二1</t>
    <phoneticPr fontId="3" type="noConversion"/>
  </si>
  <si>
    <t>五土四1</t>
    <phoneticPr fontId="3" type="noConversion"/>
  </si>
  <si>
    <t>四室一1</t>
    <phoneticPr fontId="3" type="noConversion"/>
  </si>
  <si>
    <t>四閒一2</t>
    <phoneticPr fontId="3" type="noConversion"/>
  </si>
  <si>
    <t>呂侑儒</t>
    <phoneticPr fontId="3" type="noConversion"/>
  </si>
  <si>
    <t>張博閎</t>
    <phoneticPr fontId="3" type="noConversion"/>
  </si>
  <si>
    <t>廖泊澄</t>
    <phoneticPr fontId="3" type="noConversion"/>
  </si>
  <si>
    <t>劉家佑</t>
    <phoneticPr fontId="3" type="noConversion"/>
  </si>
  <si>
    <t>邱聖棋</t>
    <phoneticPr fontId="3" type="noConversion"/>
  </si>
  <si>
    <t>李宗祐</t>
    <phoneticPr fontId="3" type="noConversion"/>
  </si>
  <si>
    <t>張嘉宇</t>
    <phoneticPr fontId="3" type="noConversion"/>
  </si>
  <si>
    <t>毛盛立</t>
    <phoneticPr fontId="3" type="noConversion"/>
  </si>
  <si>
    <t>劉倚均</t>
    <phoneticPr fontId="3" type="noConversion"/>
  </si>
  <si>
    <t>葉建均</t>
    <phoneticPr fontId="3" type="noConversion"/>
  </si>
  <si>
    <t>李祥瑋</t>
    <phoneticPr fontId="3" type="noConversion"/>
  </si>
  <si>
    <t>吼腊魯薩</t>
    <phoneticPr fontId="3" type="noConversion"/>
  </si>
  <si>
    <t>郭為瀚</t>
    <phoneticPr fontId="3" type="noConversion"/>
  </si>
  <si>
    <t>林祉彤</t>
    <phoneticPr fontId="3" type="noConversion"/>
  </si>
  <si>
    <t>黃妙芸</t>
    <phoneticPr fontId="3" type="noConversion"/>
  </si>
  <si>
    <t>李潔語</t>
    <phoneticPr fontId="3" type="noConversion"/>
  </si>
  <si>
    <t>黃美家</t>
    <phoneticPr fontId="3" type="noConversion"/>
  </si>
  <si>
    <t>白翊彣</t>
    <phoneticPr fontId="3" type="noConversion"/>
  </si>
  <si>
    <t>簡秀蓉</t>
    <phoneticPr fontId="3" type="noConversion"/>
  </si>
  <si>
    <t>陳薏涵</t>
    <phoneticPr fontId="3" type="noConversion"/>
  </si>
  <si>
    <t>林郁庭</t>
    <phoneticPr fontId="3" type="noConversion"/>
  </si>
  <si>
    <t>陳怡茜</t>
    <phoneticPr fontId="3" type="noConversion"/>
  </si>
  <si>
    <t>賴昱晴</t>
    <phoneticPr fontId="3" type="noConversion"/>
  </si>
  <si>
    <t>詹瀞慈</t>
    <phoneticPr fontId="3" type="noConversion"/>
  </si>
  <si>
    <t>教職員寢室</t>
    <phoneticPr fontId="3" type="noConversion"/>
  </si>
  <si>
    <r>
      <rPr>
        <sz val="12"/>
        <rFont val="標楷體"/>
        <family val="4"/>
        <charset val="136"/>
      </rPr>
      <t>學生可住床位最大數</t>
    </r>
    <phoneticPr fontId="3" type="noConversion"/>
  </si>
  <si>
    <r>
      <rPr>
        <sz val="18"/>
        <rFont val="標楷體"/>
        <family val="4"/>
        <charset val="136"/>
      </rPr>
      <t>新／舊生／身份分類：</t>
    </r>
    <phoneticPr fontId="3" type="noConversion"/>
  </si>
  <si>
    <t>住宿數</t>
    <phoneticPr fontId="3" type="noConversion"/>
  </si>
  <si>
    <t>可住數</t>
    <phoneticPr fontId="3" type="noConversion"/>
  </si>
  <si>
    <t>空床數</t>
    <phoneticPr fontId="3" type="noConversion"/>
  </si>
  <si>
    <t>可住宿</t>
    <phoneticPr fontId="3" type="noConversion"/>
  </si>
  <si>
    <t>四閒四1</t>
    <phoneticPr fontId="3" type="noConversion"/>
  </si>
  <si>
    <t>蘇祐平</t>
    <phoneticPr fontId="3" type="noConversion"/>
  </si>
  <si>
    <t>四土一1</t>
    <phoneticPr fontId="3" type="noConversion"/>
  </si>
  <si>
    <t>小計</t>
    <phoneticPr fontId="3" type="noConversion"/>
  </si>
  <si>
    <t>身心障礙、傷病休養寢室 x2床</t>
  </si>
  <si>
    <t>五土一1</t>
    <phoneticPr fontId="3" type="noConversion"/>
  </si>
  <si>
    <t>董昱彣</t>
    <phoneticPr fontId="3" type="noConversion"/>
  </si>
  <si>
    <t>王詩雅</t>
    <phoneticPr fontId="3" type="noConversion"/>
  </si>
  <si>
    <t>鄭佩芸</t>
    <phoneticPr fontId="3" type="noConversion"/>
  </si>
  <si>
    <t>王姿蓉</t>
    <phoneticPr fontId="3" type="noConversion"/>
  </si>
  <si>
    <t>五餐一2</t>
    <phoneticPr fontId="3" type="noConversion"/>
  </si>
  <si>
    <t>林崇宇</t>
    <phoneticPr fontId="3" type="noConversion"/>
  </si>
  <si>
    <t>女106</t>
    <phoneticPr fontId="3" type="noConversion"/>
  </si>
  <si>
    <t>四室三1</t>
    <phoneticPr fontId="3" type="noConversion"/>
  </si>
  <si>
    <t>106-1 男117</t>
    <phoneticPr fontId="3" type="noConversion"/>
  </si>
  <si>
    <t>合計續住178</t>
    <phoneticPr fontId="3" type="noConversion"/>
  </si>
  <si>
    <t>教職員</t>
    <phoneticPr fontId="3" type="noConversion"/>
  </si>
  <si>
    <t>江丞翰</t>
    <phoneticPr fontId="3" type="noConversion"/>
  </si>
  <si>
    <t>黃昱誠</t>
    <phoneticPr fontId="3" type="noConversion"/>
  </si>
  <si>
    <t>四機二1</t>
    <phoneticPr fontId="3" type="noConversion"/>
  </si>
  <si>
    <t>四土四1</t>
    <phoneticPr fontId="3" type="noConversion"/>
  </si>
  <si>
    <t>五語三1</t>
    <phoneticPr fontId="3" type="noConversion"/>
  </si>
  <si>
    <t>四子四1</t>
    <phoneticPr fontId="3" type="noConversion"/>
  </si>
  <si>
    <t>五土三2</t>
    <phoneticPr fontId="3" type="noConversion"/>
  </si>
  <si>
    <t>五餐三1</t>
    <phoneticPr fontId="3" type="noConversion"/>
  </si>
  <si>
    <t>五資二1</t>
    <phoneticPr fontId="3" type="noConversion"/>
  </si>
  <si>
    <t>四餐三1</t>
    <phoneticPr fontId="3" type="noConversion"/>
  </si>
  <si>
    <t>四閒三1</t>
    <phoneticPr fontId="3" type="noConversion"/>
  </si>
  <si>
    <t>四室四1</t>
    <phoneticPr fontId="3" type="noConversion"/>
  </si>
  <si>
    <t>四室二1</t>
    <phoneticPr fontId="3" type="noConversion"/>
  </si>
  <si>
    <t>106-2 男147</t>
    <phoneticPr fontId="3" type="noConversion"/>
  </si>
  <si>
    <t>登記續住生</t>
    <phoneticPr fontId="3" type="noConversion"/>
  </si>
  <si>
    <t>女94</t>
    <phoneticPr fontId="3" type="noConversion"/>
  </si>
  <si>
    <t>四英一1</t>
    <phoneticPr fontId="3" type="noConversion"/>
  </si>
  <si>
    <t>五土二1</t>
    <phoneticPr fontId="3" type="noConversion"/>
  </si>
  <si>
    <t xml:space="preserve">庫房 </t>
    <phoneticPr fontId="3" type="noConversion"/>
  </si>
  <si>
    <t>舊生女-53</t>
    <phoneticPr fontId="3" type="noConversion"/>
  </si>
  <si>
    <t>舊生男-94</t>
    <phoneticPr fontId="3" type="noConversion"/>
  </si>
  <si>
    <t>夜四室四A</t>
    <phoneticPr fontId="3" type="noConversion"/>
  </si>
  <si>
    <t>五營五1</t>
    <phoneticPr fontId="3" type="noConversion"/>
  </si>
  <si>
    <t>五子五1</t>
    <phoneticPr fontId="3" type="noConversion"/>
  </si>
  <si>
    <t>林耀瑄</t>
    <phoneticPr fontId="3" type="noConversion"/>
  </si>
  <si>
    <t>五資三1</t>
    <phoneticPr fontId="3" type="noConversion"/>
  </si>
  <si>
    <t>五機三1</t>
    <phoneticPr fontId="3" type="noConversion"/>
  </si>
  <si>
    <t>何旻儒</t>
    <phoneticPr fontId="3" type="noConversion"/>
  </si>
  <si>
    <t>中控室</t>
    <phoneticPr fontId="3" type="noConversion"/>
  </si>
  <si>
    <t>四英二1</t>
    <phoneticPr fontId="3" type="noConversion"/>
  </si>
  <si>
    <t>夜四餐二2(在職)</t>
    <phoneticPr fontId="3" type="noConversion"/>
  </si>
  <si>
    <t>夜四餐二1(在職)</t>
    <phoneticPr fontId="3" type="noConversion"/>
  </si>
  <si>
    <t>夜二機四A</t>
    <phoneticPr fontId="3" type="noConversion"/>
  </si>
  <si>
    <t>五土三1</t>
    <phoneticPr fontId="3" type="noConversion"/>
  </si>
  <si>
    <t>夜二(技)機三A</t>
    <phoneticPr fontId="3" type="noConversion"/>
  </si>
  <si>
    <t>五餐四1</t>
    <phoneticPr fontId="3" type="noConversion"/>
  </si>
  <si>
    <t>五餐五2</t>
    <phoneticPr fontId="3" type="noConversion"/>
  </si>
  <si>
    <t>王郁惠</t>
    <phoneticPr fontId="3" type="noConversion"/>
  </si>
  <si>
    <t>全</t>
    <phoneticPr fontId="3" type="noConversion"/>
  </si>
  <si>
    <r>
      <rPr>
        <sz val="16"/>
        <rFont val="標楷體"/>
        <family val="4"/>
        <charset val="136"/>
      </rPr>
      <t>★床位表一律以櫃枱為準，若有欵義請洽</t>
    </r>
    <r>
      <rPr>
        <sz val="16"/>
        <rFont val="Times New Roman"/>
        <family val="1"/>
      </rPr>
      <t>02-22734451</t>
    </r>
    <r>
      <rPr>
        <sz val="16"/>
        <rFont val="標楷體"/>
        <family val="4"/>
        <charset val="136"/>
      </rPr>
      <t>林梅蕊老師</t>
    </r>
    <phoneticPr fontId="3" type="noConversion"/>
  </si>
  <si>
    <t>陳悅妮</t>
    <phoneticPr fontId="3" type="noConversion"/>
  </si>
  <si>
    <t>林雨瑄</t>
    <phoneticPr fontId="3" type="noConversion"/>
  </si>
  <si>
    <t>二英三1</t>
    <phoneticPr fontId="3" type="noConversion"/>
  </si>
  <si>
    <t>李嘉馨</t>
    <phoneticPr fontId="3" type="noConversion"/>
  </si>
  <si>
    <t>劉維宗</t>
    <phoneticPr fontId="3" type="noConversion"/>
  </si>
  <si>
    <t>陳穎晟</t>
    <phoneticPr fontId="3" type="noConversion"/>
  </si>
  <si>
    <t>夜四資四A</t>
    <phoneticPr fontId="3" type="noConversion"/>
  </si>
  <si>
    <t>石眞庭</t>
    <phoneticPr fontId="3" type="noConversion"/>
  </si>
  <si>
    <t>夜四閒一A</t>
    <phoneticPr fontId="3" type="noConversion"/>
  </si>
  <si>
    <t>黃瑜潔</t>
    <phoneticPr fontId="3" type="noConversion"/>
  </si>
  <si>
    <t>一０一七學年度第一學期學生宿舍學生住宿人數分析表 (教職員不列計)</t>
    <phoneticPr fontId="3" type="noConversion"/>
  </si>
  <si>
    <r>
      <rPr>
        <sz val="16"/>
        <rFont val="標楷體"/>
        <family val="4"/>
        <charset val="136"/>
      </rPr>
      <t>進住須知：</t>
    </r>
    <r>
      <rPr>
        <sz val="20"/>
        <rFont val="Times New Roman"/>
        <family val="1"/>
      </rPr>
      <t xml:space="preserve">
</t>
    </r>
    <r>
      <rPr>
        <sz val="12"/>
        <rFont val="Times New Roman"/>
        <family val="1"/>
      </rPr>
      <t>1</t>
    </r>
    <r>
      <rPr>
        <b/>
        <u/>
        <sz val="12"/>
        <rFont val="Times New Roman"/>
        <family val="1"/>
      </rPr>
      <t>.</t>
    </r>
    <r>
      <rPr>
        <b/>
        <u/>
        <sz val="12"/>
        <rFont val="標楷體"/>
        <family val="4"/>
        <charset val="136"/>
      </rPr>
      <t>107年9月8日(六)起新生、9月12日(三)起舊生</t>
    </r>
    <r>
      <rPr>
        <sz val="12"/>
        <rFont val="標楷體"/>
        <family val="4"/>
        <charset val="136"/>
      </rPr>
      <t>可憑「繳費單」辦理進住，進住時，須請同學修
 正個人資料表，並請於本表姓名旁註記進住日期，並查看是否繳費</t>
    </r>
    <r>
      <rPr>
        <sz val="12"/>
        <rFont val="Times New Roman"/>
        <family val="1"/>
      </rPr>
      <t>(</t>
    </r>
    <r>
      <rPr>
        <b/>
        <i/>
        <sz val="12"/>
        <rFont val="標楷體"/>
        <family val="4"/>
        <charset val="136"/>
      </rPr>
      <t>斜粗體</t>
    </r>
    <r>
      <rPr>
        <sz val="12"/>
        <rFont val="標楷體"/>
        <family val="4"/>
        <charset val="136"/>
      </rPr>
      <t>表示已繳費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 xml:space="preserve">，並查看是
 否正本繳費單應退回同學。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填寫「進住單」並同意遵守住宿相關規定，「房內物品點收單」完成點收及註明故障設施後繳回存查。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 xml:space="preserve">領「冷氣卡」及「遙控器」應填寫領用表。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 xml:space="preserve">新住生發給「學生住宿安全輔導手冊」。
</t>
    </r>
    <r>
      <rPr>
        <b/>
        <u/>
        <sz val="14"/>
        <rFont val="標楷體"/>
        <family val="4"/>
        <charset val="136"/>
      </rPr>
      <t>林</t>
    </r>
    <r>
      <rPr>
        <b/>
        <sz val="14"/>
        <rFont val="Times New Roman"/>
        <family val="1"/>
      </rPr>
      <t xml:space="preserve"> </t>
    </r>
    <r>
      <rPr>
        <b/>
        <u/>
        <sz val="14"/>
        <rFont val="標楷體"/>
        <family val="4"/>
        <charset val="136"/>
      </rPr>
      <t>志</t>
    </r>
    <r>
      <rPr>
        <b/>
        <sz val="14"/>
        <rFont val="Times New Roman"/>
        <family val="1"/>
      </rPr>
      <t xml:space="preserve"> </t>
    </r>
    <r>
      <rPr>
        <b/>
        <u/>
        <sz val="14"/>
        <rFont val="標楷體"/>
        <family val="4"/>
        <charset val="136"/>
      </rPr>
      <t>玲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→</t>
    </r>
    <r>
      <rPr>
        <b/>
        <sz val="12"/>
        <rFont val="標楷體"/>
        <family val="4"/>
        <charset val="136"/>
      </rPr>
      <t>分別表示：已收鑰匙及門禁卡押金</t>
    </r>
    <r>
      <rPr>
        <b/>
        <sz val="12"/>
        <rFont val="Times New Roman"/>
        <family val="1"/>
      </rPr>
      <t>500</t>
    </r>
    <r>
      <rPr>
        <b/>
        <sz val="12"/>
        <rFont val="標楷體"/>
        <family val="4"/>
        <charset val="136"/>
      </rPr>
      <t>元；冷氣遙控器押金</t>
    </r>
    <r>
      <rPr>
        <b/>
        <sz val="12"/>
        <rFont val="Times New Roman"/>
        <family val="1"/>
      </rPr>
      <t>300</t>
    </r>
    <r>
      <rPr>
        <b/>
        <sz val="12"/>
        <rFont val="標楷體"/>
        <family val="4"/>
        <charset val="136"/>
      </rPr>
      <t>元；儲值卡押金</t>
    </r>
    <r>
      <rPr>
        <b/>
        <sz val="12"/>
        <rFont val="Times New Roman"/>
        <family val="1"/>
      </rPr>
      <t>200</t>
    </r>
    <r>
      <rPr>
        <b/>
        <sz val="12"/>
        <rFont val="標楷體"/>
        <family val="4"/>
        <charset val="136"/>
      </rPr>
      <t>元</t>
    </r>
    <r>
      <rPr>
        <b/>
        <sz val="12"/>
        <rFont val="Times New Roman"/>
        <family val="1"/>
      </rPr>
      <t xml:space="preserve">  
</t>
    </r>
    <r>
      <rPr>
        <b/>
        <u/>
        <sz val="14"/>
        <rFont val="標楷體"/>
        <family val="4"/>
        <charset val="136"/>
      </rPr>
      <t>請注意</t>
    </r>
    <r>
      <rPr>
        <b/>
        <sz val="14"/>
        <rFont val="標楷體"/>
        <family val="4"/>
        <charset val="136"/>
      </rPr>
      <t>：</t>
    </r>
    <r>
      <rPr>
        <b/>
        <u/>
        <sz val="14"/>
        <rFont val="標楷體"/>
        <family val="4"/>
        <charset val="136"/>
      </rPr>
      <t>非押金本人，不可繳回保管物；且櫃檯不代為保管。</t>
    </r>
    <phoneticPr fontId="3" type="noConversion"/>
  </si>
  <si>
    <t>夜四展一A</t>
    <phoneticPr fontId="3" type="noConversion"/>
  </si>
  <si>
    <t>四閒一2</t>
    <phoneticPr fontId="3" type="noConversion"/>
  </si>
  <si>
    <t>王昱凱</t>
    <phoneticPr fontId="3" type="noConversion"/>
  </si>
  <si>
    <t>陳郁安</t>
    <phoneticPr fontId="3" type="noConversion"/>
  </si>
  <si>
    <t>郭子敬</t>
    <phoneticPr fontId="3" type="noConversion"/>
  </si>
  <si>
    <t>四通四1(延)</t>
    <phoneticPr fontId="3" type="noConversion"/>
  </si>
  <si>
    <t>身心障礙、傷病休養寢室</t>
    <phoneticPr fontId="3" type="noConversion"/>
  </si>
  <si>
    <t>餐旅院長</t>
    <phoneticPr fontId="3" type="noConversion"/>
  </si>
  <si>
    <t>四室一1 2212B</t>
    <phoneticPr fontId="3" type="noConversion"/>
  </si>
  <si>
    <t>不含身障1102/值班1201/職員1101</t>
    <phoneticPr fontId="3" type="noConversion"/>
  </si>
  <si>
    <r>
      <t>宏國學校財團法人</t>
    </r>
    <r>
      <rPr>
        <b/>
        <sz val="14"/>
        <rFont val="標楷體"/>
        <family val="4"/>
        <charset val="136"/>
      </rPr>
      <t>宏國德霖科技大學</t>
    </r>
    <r>
      <rPr>
        <sz val="14"/>
        <rFont val="標楷體"/>
        <family val="4"/>
        <charset val="136"/>
      </rPr>
      <t>107學年度第一學期學生宿舍床位分配表107.09.17</t>
    </r>
    <phoneticPr fontId="3" type="noConversion"/>
  </si>
  <si>
    <t>助理教練</t>
    <phoneticPr fontId="3" type="noConversion"/>
  </si>
  <si>
    <t>何明祐</t>
    <phoneticPr fontId="3" type="noConversion"/>
  </si>
  <si>
    <t>彭竣宥</t>
    <phoneticPr fontId="3" type="noConversion"/>
  </si>
  <si>
    <t>(1101房)</t>
    <phoneticPr fontId="3" type="noConversion"/>
  </si>
  <si>
    <t>(4113房-暫)</t>
    <phoneticPr fontId="3" type="noConversion"/>
  </si>
  <si>
    <t>夜四閒四A(延)</t>
    <phoneticPr fontId="3" type="noConversion"/>
  </si>
  <si>
    <t>五語一1</t>
    <phoneticPr fontId="3" type="noConversion"/>
  </si>
  <si>
    <t>連軒德</t>
    <phoneticPr fontId="3" type="noConversion"/>
  </si>
  <si>
    <t>李韋宏</t>
    <phoneticPr fontId="3" type="noConversion"/>
  </si>
  <si>
    <t>魏伯瑋</t>
    <phoneticPr fontId="3" type="noConversion"/>
  </si>
  <si>
    <t>吳思瑋</t>
    <phoneticPr fontId="3" type="noConversion"/>
  </si>
  <si>
    <t>陳澔霆</t>
    <phoneticPr fontId="3" type="noConversion"/>
  </si>
  <si>
    <t>張杰倫</t>
    <phoneticPr fontId="3" type="noConversion"/>
  </si>
  <si>
    <t>林柏霖</t>
    <phoneticPr fontId="3" type="noConversion"/>
  </si>
  <si>
    <t>林政賢</t>
    <phoneticPr fontId="3" type="noConversion"/>
  </si>
  <si>
    <t>夜四餐一1(在職)</t>
    <phoneticPr fontId="3" type="noConversion"/>
  </si>
  <si>
    <t>四閒一2</t>
    <phoneticPr fontId="3" type="noConversion"/>
  </si>
  <si>
    <t>鐘裕翔</t>
    <phoneticPr fontId="3" type="noConversion"/>
  </si>
  <si>
    <t>四資四1</t>
    <phoneticPr fontId="3" type="noConversion"/>
  </si>
  <si>
    <t>夜四餐一B</t>
    <phoneticPr fontId="3" type="noConversion"/>
  </si>
  <si>
    <t>李柏翰</t>
    <phoneticPr fontId="3" type="noConversion"/>
  </si>
  <si>
    <t>曾杰林</t>
    <phoneticPr fontId="3" type="noConversion"/>
  </si>
  <si>
    <t>温茂程</t>
    <phoneticPr fontId="3" type="noConversion"/>
  </si>
  <si>
    <t>夜二(技)土三A</t>
    <phoneticPr fontId="3" type="noConversion"/>
  </si>
  <si>
    <t>應紹揚</t>
    <phoneticPr fontId="3" type="noConversion"/>
  </si>
  <si>
    <t>余芷葳</t>
    <phoneticPr fontId="3" type="noConversion"/>
  </si>
  <si>
    <t>陳巧葳</t>
    <phoneticPr fontId="3" type="noConversion"/>
  </si>
  <si>
    <t>朱芊樺</t>
    <phoneticPr fontId="3" type="noConversion"/>
  </si>
  <si>
    <t>黃羽宣</t>
    <phoneticPr fontId="3" type="noConversion"/>
  </si>
  <si>
    <t>B</t>
    <phoneticPr fontId="3" type="noConversion"/>
  </si>
  <si>
    <t>四餐一2</t>
    <phoneticPr fontId="3" type="noConversion"/>
  </si>
  <si>
    <t>陳冠綸</t>
    <phoneticPr fontId="3" type="noConversion"/>
  </si>
  <si>
    <t>王靖淳</t>
    <phoneticPr fontId="3" type="noConversion"/>
  </si>
  <si>
    <t>五語五2</t>
    <phoneticPr fontId="3" type="noConversion"/>
  </si>
  <si>
    <t>莊捷伃</t>
    <phoneticPr fontId="3" type="noConversion"/>
  </si>
  <si>
    <t>四廚一1</t>
    <phoneticPr fontId="3" type="noConversion"/>
  </si>
  <si>
    <t>四室一2</t>
    <phoneticPr fontId="3" type="noConversion"/>
  </si>
  <si>
    <t>林家豪</t>
    <phoneticPr fontId="3" type="noConversion"/>
  </si>
  <si>
    <t>五語三1</t>
    <phoneticPr fontId="3" type="noConversion"/>
  </si>
  <si>
    <t>吳昱潔</t>
    <phoneticPr fontId="3" type="noConversion"/>
  </si>
  <si>
    <t>四廚一1</t>
    <phoneticPr fontId="3" type="noConversion"/>
  </si>
  <si>
    <t>黃昱純</t>
    <phoneticPr fontId="3" type="noConversion"/>
  </si>
  <si>
    <t>四廚一2</t>
    <phoneticPr fontId="3" type="noConversion"/>
  </si>
  <si>
    <t>曾恩慈</t>
    <phoneticPr fontId="3" type="noConversion"/>
  </si>
  <si>
    <t>四廚一3</t>
    <phoneticPr fontId="3" type="noConversion"/>
  </si>
  <si>
    <t>邱雯翊</t>
    <phoneticPr fontId="3" type="noConversion"/>
  </si>
  <si>
    <t>五餐一1</t>
    <phoneticPr fontId="3" type="noConversion"/>
  </si>
  <si>
    <t>溫子玄</t>
    <phoneticPr fontId="3" type="noConversion"/>
  </si>
  <si>
    <t>四廚一1</t>
    <phoneticPr fontId="3" type="noConversion"/>
  </si>
  <si>
    <t>黃品齊</t>
    <phoneticPr fontId="3" type="noConversion"/>
  </si>
  <si>
    <t>四廚一3</t>
    <phoneticPr fontId="3" type="noConversion"/>
  </si>
  <si>
    <t>劉明鴻</t>
    <phoneticPr fontId="3" type="noConversion"/>
  </si>
  <si>
    <t>四企一1</t>
    <phoneticPr fontId="3" type="noConversion"/>
  </si>
  <si>
    <t>林謝龍</t>
    <phoneticPr fontId="3" type="noConversion"/>
  </si>
  <si>
    <t>五子四1</t>
    <phoneticPr fontId="3" type="noConversion"/>
  </si>
  <si>
    <t>范揚宣</t>
    <phoneticPr fontId="3" type="noConversion"/>
  </si>
  <si>
    <t>四英一1</t>
    <phoneticPr fontId="3" type="noConversion"/>
  </si>
  <si>
    <t>詹永源</t>
    <phoneticPr fontId="3" type="noConversion"/>
  </si>
  <si>
    <t>胡銘恩</t>
    <phoneticPr fontId="3" type="noConversion"/>
  </si>
  <si>
    <t>五資二1</t>
    <phoneticPr fontId="3" type="noConversion"/>
  </si>
  <si>
    <t>四廚一1</t>
    <phoneticPr fontId="3" type="noConversion"/>
  </si>
  <si>
    <t>郭子群</t>
    <phoneticPr fontId="3" type="noConversion"/>
  </si>
  <si>
    <t>鄭喬鴻</t>
    <phoneticPr fontId="3" type="noConversion"/>
  </si>
  <si>
    <t>陳佳伶</t>
    <phoneticPr fontId="3" type="noConversion"/>
  </si>
  <si>
    <t>夜二(技)機三A</t>
    <phoneticPr fontId="3" type="noConversion"/>
  </si>
  <si>
    <t>四餐一1</t>
    <phoneticPr fontId="3" type="noConversion"/>
  </si>
  <si>
    <t>四餐一2</t>
    <phoneticPr fontId="3" type="noConversion"/>
  </si>
  <si>
    <t>陳彥伶</t>
    <phoneticPr fontId="3" type="noConversion"/>
  </si>
  <si>
    <t>四廚一3</t>
    <phoneticPr fontId="3" type="noConversion"/>
  </si>
  <si>
    <t>黃冠淳</t>
    <phoneticPr fontId="3" type="noConversion"/>
  </si>
  <si>
    <t>蔡尚豪</t>
    <phoneticPr fontId="3" type="noConversion"/>
  </si>
  <si>
    <t>四資一1</t>
    <phoneticPr fontId="3" type="noConversion"/>
  </si>
  <si>
    <t>四資三1</t>
    <phoneticPr fontId="3" type="noConversion"/>
  </si>
  <si>
    <t>許千年</t>
    <phoneticPr fontId="3" type="noConversion"/>
  </si>
  <si>
    <t>四室一2</t>
    <phoneticPr fontId="3" type="noConversion"/>
  </si>
  <si>
    <t>四室一2</t>
    <phoneticPr fontId="3" type="noConversion"/>
  </si>
  <si>
    <t>盧子宸</t>
    <phoneticPr fontId="3" type="noConversion"/>
  </si>
  <si>
    <t>黃宏勤</t>
    <phoneticPr fontId="3" type="noConversion"/>
  </si>
  <si>
    <t>陳子暘</t>
    <phoneticPr fontId="3" type="noConversion"/>
  </si>
  <si>
    <t>四廚一3</t>
    <phoneticPr fontId="3" type="noConversion"/>
  </si>
  <si>
    <t>陳緒泓</t>
    <phoneticPr fontId="3" type="noConversion"/>
  </si>
  <si>
    <t>四閒三1</t>
    <phoneticPr fontId="3" type="noConversion"/>
  </si>
  <si>
    <t>林庭安</t>
    <phoneticPr fontId="3" type="noConversion"/>
  </si>
  <si>
    <t>林厚君</t>
    <phoneticPr fontId="3" type="noConversion"/>
  </si>
  <si>
    <t>夜四餐一A</t>
    <phoneticPr fontId="3" type="noConversion"/>
  </si>
  <si>
    <t>朱紹慈</t>
    <phoneticPr fontId="3" type="noConversion"/>
  </si>
  <si>
    <t>四餐一1</t>
    <phoneticPr fontId="3" type="noConversion"/>
  </si>
  <si>
    <t>王禹晴</t>
    <phoneticPr fontId="3" type="noConversion"/>
  </si>
  <si>
    <t>胡鈺凌</t>
    <phoneticPr fontId="3" type="noConversion"/>
  </si>
  <si>
    <t>楊佳勳</t>
    <phoneticPr fontId="3" type="noConversion"/>
  </si>
  <si>
    <t>四餐一1</t>
    <phoneticPr fontId="3" type="noConversion"/>
  </si>
  <si>
    <t>四餐一1</t>
    <phoneticPr fontId="3" type="noConversion"/>
  </si>
  <si>
    <t>四餐一2</t>
    <phoneticPr fontId="3" type="noConversion"/>
  </si>
  <si>
    <t>王淑玲</t>
    <phoneticPr fontId="3" type="noConversion"/>
  </si>
  <si>
    <t>四廚一1</t>
    <phoneticPr fontId="3" type="noConversion"/>
  </si>
  <si>
    <t>四英三1</t>
    <phoneticPr fontId="3" type="noConversion"/>
  </si>
  <si>
    <t>陳芊宇</t>
    <phoneticPr fontId="3" type="noConversion"/>
  </si>
  <si>
    <t>五餐三1</t>
    <phoneticPr fontId="3" type="noConversion"/>
  </si>
  <si>
    <t>李怡萱</t>
    <phoneticPr fontId="3" type="noConversion"/>
  </si>
  <si>
    <t>四閒一1</t>
    <phoneticPr fontId="3" type="noConversion"/>
  </si>
  <si>
    <t>四機二1</t>
    <phoneticPr fontId="3" type="noConversion"/>
  </si>
  <si>
    <t>四土三1</t>
    <phoneticPr fontId="3" type="noConversion"/>
  </si>
  <si>
    <t>五子五1延</t>
    <phoneticPr fontId="3" type="noConversion"/>
  </si>
  <si>
    <t>盧思誠</t>
    <phoneticPr fontId="3" type="noConversion"/>
  </si>
  <si>
    <t>四餐一2</t>
    <phoneticPr fontId="3" type="noConversion"/>
  </si>
  <si>
    <t>夜四閒二1</t>
    <phoneticPr fontId="3" type="noConversion"/>
  </si>
  <si>
    <t>四資三1</t>
    <phoneticPr fontId="3" type="noConversion"/>
  </si>
  <si>
    <r>
      <rPr>
        <u/>
        <sz val="13"/>
        <rFont val="標楷體"/>
        <family val="4"/>
        <charset val="136"/>
      </rPr>
      <t>吳</t>
    </r>
    <r>
      <rPr>
        <sz val="13"/>
        <rFont val="標楷體"/>
        <family val="4"/>
        <charset val="136"/>
      </rPr>
      <t>建葦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</si>
  <si>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品綸</t>
    </r>
    <phoneticPr fontId="3" type="noConversion"/>
  </si>
  <si>
    <r>
      <t>黃</t>
    </r>
    <r>
      <rPr>
        <sz val="13"/>
        <rFont val="標楷體"/>
        <family val="4"/>
        <charset val="136"/>
      </rPr>
      <t>邵恩</t>
    </r>
    <phoneticPr fontId="3" type="noConversion"/>
  </si>
  <si>
    <r>
      <t>李</t>
    </r>
    <r>
      <rPr>
        <sz val="13"/>
        <rFont val="標楷體"/>
        <family val="4"/>
        <charset val="136"/>
      </rPr>
      <t>福祥</t>
    </r>
    <phoneticPr fontId="3" type="noConversion"/>
  </si>
  <si>
    <r>
      <t>曾</t>
    </r>
    <r>
      <rPr>
        <sz val="13"/>
        <rFont val="標楷體"/>
        <family val="4"/>
        <charset val="136"/>
      </rPr>
      <t>稚翔</t>
    </r>
    <phoneticPr fontId="3" type="noConversion"/>
  </si>
  <si>
    <r>
      <rPr>
        <u/>
        <sz val="13"/>
        <rFont val="標楷體"/>
        <family val="4"/>
        <charset val="136"/>
      </rPr>
      <t>王</t>
    </r>
    <r>
      <rPr>
        <sz val="13"/>
        <rFont val="標楷體"/>
        <family val="4"/>
        <charset val="136"/>
      </rPr>
      <t>晟哲</t>
    </r>
    <phoneticPr fontId="3" type="noConversion"/>
  </si>
  <si>
    <r>
      <rPr>
        <u/>
        <sz val="13"/>
        <rFont val="標楷體"/>
        <family val="4"/>
        <charset val="136"/>
      </rPr>
      <t>張</t>
    </r>
    <r>
      <rPr>
        <sz val="13"/>
        <rFont val="標楷體"/>
        <family val="4"/>
        <charset val="136"/>
      </rPr>
      <t>中睿</t>
    </r>
    <phoneticPr fontId="3" type="noConversion"/>
  </si>
  <si>
    <r>
      <t>徐</t>
    </r>
    <r>
      <rPr>
        <sz val="13"/>
        <rFont val="標楷體"/>
        <family val="4"/>
        <charset val="136"/>
      </rPr>
      <t>浩展</t>
    </r>
    <phoneticPr fontId="3" type="noConversion"/>
  </si>
  <si>
    <r>
      <rPr>
        <u/>
        <sz val="13"/>
        <rFont val="標楷體"/>
        <family val="4"/>
        <charset val="136"/>
      </rPr>
      <t>周</t>
    </r>
    <r>
      <rPr>
        <sz val="13"/>
        <rFont val="標楷體"/>
        <family val="4"/>
        <charset val="136"/>
      </rPr>
      <t>麟晏</t>
    </r>
    <phoneticPr fontId="3" type="noConversion"/>
  </si>
  <si>
    <r>
      <rPr>
        <u/>
        <sz val="13"/>
        <rFont val="標楷體"/>
        <family val="4"/>
        <charset val="136"/>
      </rPr>
      <t>顏</t>
    </r>
    <r>
      <rPr>
        <sz val="13"/>
        <rFont val="標楷體"/>
        <family val="4"/>
        <charset val="136"/>
      </rPr>
      <t>瑋辰</t>
    </r>
    <phoneticPr fontId="3" type="noConversion"/>
  </si>
  <si>
    <r>
      <t>廖</t>
    </r>
    <r>
      <rPr>
        <sz val="13"/>
        <rFont val="標楷體"/>
        <family val="4"/>
        <charset val="136"/>
      </rPr>
      <t>彥博</t>
    </r>
    <phoneticPr fontId="3" type="noConversion"/>
  </si>
  <si>
    <r>
      <t>蔡</t>
    </r>
    <r>
      <rPr>
        <sz val="13"/>
        <rFont val="標楷體"/>
        <family val="4"/>
        <charset val="136"/>
      </rPr>
      <t>經忠</t>
    </r>
    <phoneticPr fontId="3" type="noConversion"/>
  </si>
  <si>
    <r>
      <rPr>
        <u/>
        <sz val="13"/>
        <rFont val="標楷體"/>
        <family val="4"/>
        <charset val="136"/>
      </rPr>
      <t>謝</t>
    </r>
    <r>
      <rPr>
        <sz val="13"/>
        <rFont val="標楷體"/>
        <family val="4"/>
        <charset val="136"/>
      </rPr>
      <t>亮瑜</t>
    </r>
    <phoneticPr fontId="3" type="noConversion"/>
  </si>
  <si>
    <r>
      <t>黃</t>
    </r>
    <r>
      <rPr>
        <sz val="13"/>
        <rFont val="標楷體"/>
        <family val="4"/>
        <charset val="136"/>
      </rPr>
      <t>品諺</t>
    </r>
    <phoneticPr fontId="3" type="noConversion"/>
  </si>
  <si>
    <r>
      <rPr>
        <u/>
        <sz val="13"/>
        <rFont val="標楷體"/>
        <family val="4"/>
        <charset val="136"/>
      </rPr>
      <t>林</t>
    </r>
    <r>
      <rPr>
        <sz val="13"/>
        <rFont val="標楷體"/>
        <family val="4"/>
        <charset val="136"/>
      </rPr>
      <t>展慶</t>
    </r>
    <phoneticPr fontId="3" type="noConversion"/>
  </si>
  <si>
    <r>
      <rPr>
        <u/>
        <sz val="13"/>
        <rFont val="標楷體"/>
        <family val="4"/>
        <charset val="136"/>
      </rPr>
      <t>普</t>
    </r>
    <r>
      <rPr>
        <sz val="13"/>
        <rFont val="標楷體"/>
        <family val="4"/>
        <charset val="136"/>
      </rPr>
      <t>騰</t>
    </r>
    <phoneticPr fontId="3" type="noConversion"/>
  </si>
  <si>
    <r>
      <rPr>
        <u/>
        <sz val="13"/>
        <rFont val="標楷體"/>
        <family val="4"/>
        <charset val="136"/>
      </rPr>
      <t>涂</t>
    </r>
    <r>
      <rPr>
        <sz val="13"/>
        <rFont val="標楷體"/>
        <family val="4"/>
        <charset val="136"/>
      </rPr>
      <t>欣揚</t>
    </r>
    <phoneticPr fontId="3" type="noConversion"/>
  </si>
  <si>
    <r>
      <t>孫翌</t>
    </r>
    <r>
      <rPr>
        <sz val="13"/>
        <rFont val="標楷體"/>
        <family val="4"/>
        <charset val="136"/>
      </rPr>
      <t>哲</t>
    </r>
    <phoneticPr fontId="3" type="noConversion"/>
  </si>
  <si>
    <r>
      <rPr>
        <u/>
        <sz val="13"/>
        <rFont val="標楷體"/>
        <family val="4"/>
        <charset val="136"/>
      </rPr>
      <t>曾</t>
    </r>
    <r>
      <rPr>
        <sz val="13"/>
        <rFont val="標楷體"/>
        <family val="4"/>
        <charset val="136"/>
      </rPr>
      <t>國翔</t>
    </r>
    <phoneticPr fontId="3" type="noConversion"/>
  </si>
  <si>
    <r>
      <rPr>
        <u/>
        <sz val="13"/>
        <rFont val="標楷體"/>
        <family val="4"/>
        <charset val="136"/>
      </rPr>
      <t>柯</t>
    </r>
    <r>
      <rPr>
        <sz val="13"/>
        <rFont val="標楷體"/>
        <family val="4"/>
        <charset val="136"/>
      </rPr>
      <t>為</t>
    </r>
    <r>
      <rPr>
        <u/>
        <sz val="13"/>
        <rFont val="標楷體"/>
        <family val="4"/>
        <charset val="136"/>
      </rPr>
      <t>晟</t>
    </r>
    <phoneticPr fontId="3" type="noConversion"/>
  </si>
  <si>
    <r>
      <rPr>
        <u/>
        <sz val="13"/>
        <rFont val="標楷體"/>
        <family val="4"/>
        <charset val="136"/>
      </rPr>
      <t>戴</t>
    </r>
    <r>
      <rPr>
        <sz val="13"/>
        <rFont val="標楷體"/>
        <family val="4"/>
        <charset val="136"/>
      </rPr>
      <t>志全</t>
    </r>
    <phoneticPr fontId="3" type="noConversion"/>
  </si>
  <si>
    <r>
      <rPr>
        <u/>
        <sz val="13"/>
        <rFont val="標楷體"/>
        <family val="4"/>
        <charset val="136"/>
      </rPr>
      <t>賴</t>
    </r>
    <r>
      <rPr>
        <sz val="13"/>
        <rFont val="標楷體"/>
        <family val="4"/>
        <charset val="136"/>
      </rPr>
      <t>志綸</t>
    </r>
    <phoneticPr fontId="3" type="noConversion"/>
  </si>
  <si>
    <r>
      <rPr>
        <u/>
        <sz val="13"/>
        <rFont val="標楷體"/>
        <family val="4"/>
        <charset val="136"/>
      </rPr>
      <t>高</t>
    </r>
    <r>
      <rPr>
        <sz val="13"/>
        <rFont val="標楷體"/>
        <family val="4"/>
        <charset val="136"/>
      </rPr>
      <t>嘉陽</t>
    </r>
    <phoneticPr fontId="3" type="noConversion"/>
  </si>
  <si>
    <r>
      <rPr>
        <u/>
        <sz val="13"/>
        <rFont val="標楷體"/>
        <family val="4"/>
        <charset val="136"/>
      </rPr>
      <t>葉</t>
    </r>
    <r>
      <rPr>
        <sz val="13"/>
        <rFont val="標楷體"/>
        <family val="4"/>
        <charset val="136"/>
      </rPr>
      <t>畇宏</t>
    </r>
    <phoneticPr fontId="3" type="noConversion"/>
  </si>
  <si>
    <r>
      <t>洪</t>
    </r>
    <r>
      <rPr>
        <sz val="13"/>
        <rFont val="標楷體"/>
        <family val="4"/>
        <charset val="136"/>
      </rPr>
      <t>楨智</t>
    </r>
    <phoneticPr fontId="3" type="noConversion"/>
  </si>
  <si>
    <r>
      <rPr>
        <u/>
        <sz val="13"/>
        <rFont val="標楷體"/>
        <family val="4"/>
        <charset val="136"/>
      </rPr>
      <t>李</t>
    </r>
    <r>
      <rPr>
        <sz val="13"/>
        <rFont val="標楷體"/>
        <family val="4"/>
        <charset val="136"/>
      </rPr>
      <t>柏承</t>
    </r>
    <phoneticPr fontId="3" type="noConversion"/>
  </si>
  <si>
    <r>
      <rPr>
        <u/>
        <sz val="13"/>
        <rFont val="標楷體"/>
        <family val="4"/>
        <charset val="136"/>
      </rPr>
      <t>洪</t>
    </r>
    <r>
      <rPr>
        <sz val="13"/>
        <rFont val="標楷體"/>
        <family val="4"/>
        <charset val="136"/>
      </rPr>
      <t>育銘</t>
    </r>
    <phoneticPr fontId="3" type="noConversion"/>
  </si>
  <si>
    <r>
      <t>魯</t>
    </r>
    <r>
      <rPr>
        <u/>
        <sz val="13"/>
        <rFont val="標楷體"/>
        <family val="4"/>
        <charset val="136"/>
      </rPr>
      <t>邦涼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</si>
  <si>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柏均</t>
    </r>
    <phoneticPr fontId="3" type="noConversion"/>
  </si>
  <si>
    <r>
      <t>洪</t>
    </r>
    <r>
      <rPr>
        <sz val="13"/>
        <rFont val="標楷體"/>
        <family val="4"/>
        <charset val="136"/>
      </rPr>
      <t>瑞駿</t>
    </r>
    <phoneticPr fontId="3" type="noConversion"/>
  </si>
  <si>
    <r>
      <rPr>
        <u/>
        <sz val="13"/>
        <rFont val="標楷體"/>
        <family val="4"/>
        <charset val="136"/>
      </rPr>
      <t>簡</t>
    </r>
    <r>
      <rPr>
        <sz val="13"/>
        <rFont val="標楷體"/>
        <family val="4"/>
        <charset val="136"/>
      </rPr>
      <t>廷宇</t>
    </r>
    <phoneticPr fontId="3" type="noConversion"/>
  </si>
  <si>
    <r>
      <rPr>
        <u/>
        <sz val="13"/>
        <rFont val="標楷體"/>
        <family val="4"/>
        <charset val="136"/>
      </rPr>
      <t>吳</t>
    </r>
    <r>
      <rPr>
        <sz val="13"/>
        <rFont val="標楷體"/>
        <family val="4"/>
        <charset val="136"/>
      </rPr>
      <t>哲毅</t>
    </r>
    <phoneticPr fontId="3" type="noConversion"/>
  </si>
  <si>
    <r>
      <rPr>
        <u/>
        <sz val="13"/>
        <rFont val="標楷體"/>
        <family val="4"/>
        <charset val="136"/>
      </rPr>
      <t>詹</t>
    </r>
    <r>
      <rPr>
        <sz val="13"/>
        <rFont val="標楷體"/>
        <family val="4"/>
        <charset val="136"/>
      </rPr>
      <t>竣宇</t>
    </r>
    <phoneticPr fontId="3" type="noConversion"/>
  </si>
  <si>
    <r>
      <rPr>
        <u/>
        <sz val="13"/>
        <rFont val="標楷體"/>
        <family val="4"/>
        <charset val="136"/>
      </rPr>
      <t>張</t>
    </r>
    <r>
      <rPr>
        <sz val="13"/>
        <rFont val="標楷體"/>
        <family val="4"/>
        <charset val="136"/>
      </rPr>
      <t>岑暉</t>
    </r>
    <phoneticPr fontId="3" type="noConversion"/>
  </si>
  <si>
    <r>
      <rPr>
        <u/>
        <sz val="13"/>
        <rFont val="標楷體"/>
        <family val="4"/>
        <charset val="136"/>
      </rPr>
      <t>李</t>
    </r>
    <r>
      <rPr>
        <sz val="13"/>
        <rFont val="標楷體"/>
        <family val="4"/>
        <charset val="136"/>
      </rPr>
      <t>家賢</t>
    </r>
    <phoneticPr fontId="3" type="noConversion"/>
  </si>
  <si>
    <r>
      <t>陳</t>
    </r>
    <r>
      <rPr>
        <u/>
        <sz val="13"/>
        <rFont val="標楷體"/>
        <family val="4"/>
        <charset val="136"/>
      </rPr>
      <t>啟德</t>
    </r>
    <phoneticPr fontId="3" type="noConversion"/>
  </si>
  <si>
    <r>
      <rPr>
        <u/>
        <sz val="13"/>
        <rFont val="標楷體"/>
        <family val="4"/>
        <charset val="136"/>
      </rPr>
      <t>郭</t>
    </r>
    <r>
      <rPr>
        <sz val="13"/>
        <rFont val="標楷體"/>
        <family val="4"/>
        <charset val="136"/>
      </rPr>
      <t>致均</t>
    </r>
    <phoneticPr fontId="3" type="noConversion"/>
  </si>
  <si>
    <r>
      <rPr>
        <u/>
        <sz val="13"/>
        <rFont val="標楷體"/>
        <family val="4"/>
        <charset val="136"/>
      </rPr>
      <t>邱</t>
    </r>
    <r>
      <rPr>
        <sz val="13"/>
        <rFont val="標楷體"/>
        <family val="4"/>
        <charset val="136"/>
      </rPr>
      <t>繼寬</t>
    </r>
    <phoneticPr fontId="3" type="noConversion"/>
  </si>
  <si>
    <r>
      <rPr>
        <u/>
        <sz val="13"/>
        <rFont val="標楷體"/>
        <family val="4"/>
        <charset val="136"/>
      </rPr>
      <t>洪</t>
    </r>
    <r>
      <rPr>
        <sz val="13"/>
        <rFont val="標楷體"/>
        <family val="4"/>
        <charset val="136"/>
      </rPr>
      <t>永清</t>
    </r>
    <phoneticPr fontId="3" type="noConversion"/>
  </si>
  <si>
    <r>
      <rPr>
        <u/>
        <sz val="13"/>
        <rFont val="標楷體"/>
        <family val="4"/>
        <charset val="136"/>
      </rPr>
      <t>潘</t>
    </r>
    <r>
      <rPr>
        <sz val="13"/>
        <rFont val="標楷體"/>
        <family val="4"/>
        <charset val="136"/>
      </rPr>
      <t>冠穎</t>
    </r>
    <phoneticPr fontId="3" type="noConversion"/>
  </si>
  <si>
    <r>
      <t>林</t>
    </r>
    <r>
      <rPr>
        <u/>
        <sz val="13"/>
        <rFont val="標楷體"/>
        <family val="4"/>
        <charset val="136"/>
      </rPr>
      <t>柏廷</t>
    </r>
    <phoneticPr fontId="3" type="noConversion"/>
  </si>
  <si>
    <r>
      <rPr>
        <u/>
        <sz val="13"/>
        <rFont val="標楷體"/>
        <family val="4"/>
        <charset val="136"/>
      </rPr>
      <t>謝</t>
    </r>
    <r>
      <rPr>
        <sz val="13"/>
        <rFont val="標楷體"/>
        <family val="4"/>
        <charset val="136"/>
      </rPr>
      <t>政哲</t>
    </r>
    <phoneticPr fontId="3" type="noConversion"/>
  </si>
  <si>
    <r>
      <rPr>
        <u/>
        <sz val="13"/>
        <rFont val="標楷體"/>
        <family val="4"/>
        <charset val="136"/>
      </rPr>
      <t>林</t>
    </r>
    <r>
      <rPr>
        <sz val="13"/>
        <rFont val="標楷體"/>
        <family val="4"/>
        <charset val="136"/>
      </rPr>
      <t>致偉</t>
    </r>
    <phoneticPr fontId="3" type="noConversion"/>
  </si>
  <si>
    <r>
      <t>何</t>
    </r>
    <r>
      <rPr>
        <sz val="13"/>
        <rFont val="標楷體"/>
        <family val="4"/>
        <charset val="136"/>
      </rPr>
      <t>智舜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</si>
  <si>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瑞豪</t>
    </r>
    <phoneticPr fontId="3" type="noConversion"/>
  </si>
  <si>
    <r>
      <rPr>
        <u/>
        <sz val="13"/>
        <rFont val="標楷體"/>
        <family val="4"/>
        <charset val="136"/>
      </rPr>
      <t>曾</t>
    </r>
    <r>
      <rPr>
        <sz val="13"/>
        <rFont val="標楷體"/>
        <family val="4"/>
        <charset val="136"/>
      </rPr>
      <t>暘景</t>
    </r>
    <phoneticPr fontId="3" type="noConversion"/>
  </si>
  <si>
    <r>
      <rPr>
        <u/>
        <sz val="13"/>
        <rFont val="標楷體"/>
        <family val="4"/>
        <charset val="136"/>
      </rPr>
      <t>呂</t>
    </r>
    <r>
      <rPr>
        <sz val="13"/>
        <rFont val="標楷體"/>
        <family val="4"/>
        <charset val="136"/>
      </rPr>
      <t>岳汶</t>
    </r>
    <phoneticPr fontId="3" type="noConversion"/>
  </si>
  <si>
    <r>
      <rPr>
        <u/>
        <sz val="13"/>
        <rFont val="標楷體"/>
        <family val="4"/>
        <charset val="136"/>
      </rPr>
      <t>張</t>
    </r>
    <r>
      <rPr>
        <sz val="13"/>
        <rFont val="標楷體"/>
        <family val="4"/>
        <charset val="136"/>
      </rPr>
      <t>益誠</t>
    </r>
    <phoneticPr fontId="3" type="noConversion"/>
  </si>
  <si>
    <r>
      <t>林</t>
    </r>
    <r>
      <rPr>
        <sz val="13"/>
        <rFont val="標楷體"/>
        <family val="4"/>
        <charset val="136"/>
      </rPr>
      <t>昱捷</t>
    </r>
    <phoneticPr fontId="3" type="noConversion"/>
  </si>
  <si>
    <r>
      <rPr>
        <u/>
        <sz val="13"/>
        <rFont val="標楷體"/>
        <family val="4"/>
        <charset val="136"/>
      </rPr>
      <t>阮</t>
    </r>
    <r>
      <rPr>
        <sz val="13"/>
        <rFont val="標楷體"/>
        <family val="4"/>
        <charset val="136"/>
      </rPr>
      <t>郁淳</t>
    </r>
    <phoneticPr fontId="3" type="noConversion"/>
  </si>
  <si>
    <r>
      <rPr>
        <u/>
        <sz val="13"/>
        <rFont val="標楷體"/>
        <family val="4"/>
        <charset val="136"/>
      </rPr>
      <t>黃</t>
    </r>
    <r>
      <rPr>
        <sz val="13"/>
        <rFont val="標楷體"/>
        <family val="4"/>
        <charset val="136"/>
      </rPr>
      <t>彥霖</t>
    </r>
    <phoneticPr fontId="3" type="noConversion"/>
  </si>
  <si>
    <r>
      <rPr>
        <u/>
        <sz val="13"/>
        <rFont val="標楷體"/>
        <family val="4"/>
        <charset val="136"/>
      </rPr>
      <t>涂</t>
    </r>
    <r>
      <rPr>
        <sz val="13"/>
        <rFont val="標楷體"/>
        <family val="4"/>
        <charset val="136"/>
      </rPr>
      <t>棋荃</t>
    </r>
    <phoneticPr fontId="3" type="noConversion"/>
  </si>
  <si>
    <r>
      <rPr>
        <u/>
        <sz val="13"/>
        <rFont val="標楷體"/>
        <family val="4"/>
        <charset val="136"/>
      </rPr>
      <t>梁</t>
    </r>
    <r>
      <rPr>
        <sz val="13"/>
        <rFont val="標楷體"/>
        <family val="4"/>
        <charset val="136"/>
      </rPr>
      <t>智翔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</si>
  <si>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奕達</t>
    </r>
    <phoneticPr fontId="3" type="noConversion"/>
  </si>
  <si>
    <r>
      <rPr>
        <u/>
        <sz val="13"/>
        <rFont val="標楷體"/>
        <family val="4"/>
        <charset val="136"/>
      </rPr>
      <t>劉</t>
    </r>
    <r>
      <rPr>
        <sz val="13"/>
        <rFont val="標楷體"/>
        <family val="4"/>
        <charset val="136"/>
      </rPr>
      <t>顓毓</t>
    </r>
    <phoneticPr fontId="3" type="noConversion"/>
  </si>
  <si>
    <r>
      <rPr>
        <u/>
        <sz val="13"/>
        <rFont val="標楷體"/>
        <family val="4"/>
        <charset val="136"/>
      </rPr>
      <t>周</t>
    </r>
    <r>
      <rPr>
        <sz val="13"/>
        <rFont val="標楷體"/>
        <family val="4"/>
        <charset val="136"/>
      </rPr>
      <t>柏亨</t>
    </r>
    <phoneticPr fontId="3" type="noConversion"/>
  </si>
  <si>
    <r>
      <t>呂</t>
    </r>
    <r>
      <rPr>
        <sz val="13"/>
        <rFont val="標楷體"/>
        <family val="4"/>
        <charset val="136"/>
      </rPr>
      <t>品毅</t>
    </r>
    <phoneticPr fontId="3" type="noConversion"/>
  </si>
  <si>
    <r>
      <t>張</t>
    </r>
    <r>
      <rPr>
        <sz val="13"/>
        <rFont val="標楷體"/>
        <family val="4"/>
        <charset val="136"/>
      </rPr>
      <t>力文</t>
    </r>
    <phoneticPr fontId="3" type="noConversion"/>
  </si>
  <si>
    <r>
      <rPr>
        <u/>
        <sz val="13"/>
        <rFont val="標楷體"/>
        <family val="4"/>
        <charset val="136"/>
      </rPr>
      <t>葉</t>
    </r>
    <r>
      <rPr>
        <sz val="13"/>
        <rFont val="標楷體"/>
        <family val="4"/>
        <charset val="136"/>
      </rPr>
      <t>丞</t>
    </r>
    <phoneticPr fontId="3" type="noConversion"/>
  </si>
  <si>
    <r>
      <rPr>
        <u/>
        <sz val="13"/>
        <rFont val="標楷體"/>
        <family val="4"/>
        <charset val="136"/>
      </rPr>
      <t>康</t>
    </r>
    <r>
      <rPr>
        <sz val="13"/>
        <rFont val="標楷體"/>
        <family val="4"/>
        <charset val="136"/>
      </rPr>
      <t>晉瑋</t>
    </r>
    <phoneticPr fontId="3" type="noConversion"/>
  </si>
  <si>
    <r>
      <rPr>
        <u/>
        <sz val="13"/>
        <rFont val="標楷體"/>
        <family val="4"/>
        <charset val="136"/>
      </rPr>
      <t>王</t>
    </r>
    <r>
      <rPr>
        <sz val="13"/>
        <rFont val="標楷體"/>
        <family val="4"/>
        <charset val="136"/>
      </rPr>
      <t>立昇</t>
    </r>
    <phoneticPr fontId="3" type="noConversion"/>
  </si>
  <si>
    <r>
      <rPr>
        <u/>
        <sz val="13"/>
        <rFont val="標楷體"/>
        <family val="4"/>
        <charset val="136"/>
      </rPr>
      <t>楊</t>
    </r>
    <r>
      <rPr>
        <sz val="13"/>
        <rFont val="標楷體"/>
        <family val="4"/>
        <charset val="136"/>
      </rPr>
      <t>立宏</t>
    </r>
    <phoneticPr fontId="3" type="noConversion"/>
  </si>
  <si>
    <r>
      <rPr>
        <u/>
        <sz val="13"/>
        <rFont val="標楷體"/>
        <family val="4"/>
        <charset val="136"/>
      </rPr>
      <t>莊</t>
    </r>
    <r>
      <rPr>
        <sz val="13"/>
        <rFont val="標楷體"/>
        <family val="4"/>
        <charset val="136"/>
      </rPr>
      <t>博勝</t>
    </r>
    <phoneticPr fontId="3" type="noConversion"/>
  </si>
  <si>
    <r>
      <rPr>
        <u/>
        <sz val="13"/>
        <rFont val="標楷體"/>
        <family val="4"/>
        <charset val="136"/>
      </rPr>
      <t>胡</t>
    </r>
    <r>
      <rPr>
        <sz val="13"/>
        <rFont val="標楷體"/>
        <family val="4"/>
        <charset val="136"/>
      </rPr>
      <t>佳璇</t>
    </r>
    <phoneticPr fontId="3" type="noConversion"/>
  </si>
  <si>
    <r>
      <t>陳</t>
    </r>
    <r>
      <rPr>
        <sz val="13"/>
        <rFont val="標楷體"/>
        <family val="4"/>
        <charset val="136"/>
      </rPr>
      <t>昱維</t>
    </r>
    <phoneticPr fontId="3" type="noConversion"/>
  </si>
  <si>
    <r>
      <rPr>
        <u/>
        <sz val="13"/>
        <rFont val="標楷體"/>
        <family val="4"/>
        <charset val="136"/>
      </rPr>
      <t>黃</t>
    </r>
    <r>
      <rPr>
        <sz val="13"/>
        <rFont val="標楷體"/>
        <family val="4"/>
        <charset val="136"/>
      </rPr>
      <t>曜源</t>
    </r>
    <phoneticPr fontId="3" type="noConversion"/>
  </si>
  <si>
    <r>
      <rPr>
        <u/>
        <sz val="13"/>
        <rFont val="標楷體"/>
        <family val="4"/>
        <charset val="136"/>
      </rPr>
      <t>李</t>
    </r>
    <r>
      <rPr>
        <sz val="13"/>
        <rFont val="標楷體"/>
        <family val="4"/>
        <charset val="136"/>
      </rPr>
      <t>昱漳</t>
    </r>
    <phoneticPr fontId="3" type="noConversion"/>
  </si>
  <si>
    <r>
      <rPr>
        <u/>
        <sz val="13"/>
        <rFont val="標楷體"/>
        <family val="4"/>
        <charset val="136"/>
      </rPr>
      <t>唐</t>
    </r>
    <r>
      <rPr>
        <sz val="13"/>
        <rFont val="標楷體"/>
        <family val="4"/>
        <charset val="136"/>
      </rPr>
      <t>宇炘</t>
    </r>
    <phoneticPr fontId="3" type="noConversion"/>
  </si>
  <si>
    <r>
      <rPr>
        <u/>
        <sz val="13"/>
        <rFont val="標楷體"/>
        <family val="4"/>
        <charset val="136"/>
      </rPr>
      <t>林</t>
    </r>
    <r>
      <rPr>
        <sz val="13"/>
        <rFont val="標楷體"/>
        <family val="4"/>
        <charset val="136"/>
      </rPr>
      <t>郁翔</t>
    </r>
    <phoneticPr fontId="3" type="noConversion"/>
  </si>
  <si>
    <r>
      <rPr>
        <u/>
        <vertAlign val="superscript"/>
        <sz val="20"/>
        <rFont val="標楷體"/>
        <family val="4"/>
        <charset val="136"/>
      </rPr>
      <t>李</t>
    </r>
    <r>
      <rPr>
        <vertAlign val="superscript"/>
        <sz val="20"/>
        <rFont val="標楷體"/>
        <family val="4"/>
        <charset val="136"/>
      </rPr>
      <t>新頡</t>
    </r>
    <phoneticPr fontId="3" type="noConversion"/>
  </si>
  <si>
    <r>
      <rPr>
        <u/>
        <sz val="13"/>
        <rFont val="標楷體"/>
        <family val="4"/>
        <charset val="136"/>
      </rPr>
      <t>劉</t>
    </r>
    <r>
      <rPr>
        <sz val="13"/>
        <rFont val="標楷體"/>
        <family val="4"/>
        <charset val="136"/>
      </rPr>
      <t>奕廷</t>
    </r>
    <phoneticPr fontId="3" type="noConversion"/>
  </si>
  <si>
    <r>
      <rPr>
        <u/>
        <sz val="14"/>
        <rFont val="標楷體"/>
        <family val="4"/>
        <charset val="136"/>
      </rPr>
      <t>曾</t>
    </r>
    <r>
      <rPr>
        <sz val="14"/>
        <rFont val="標楷體"/>
        <family val="4"/>
        <charset val="136"/>
      </rPr>
      <t>楷恩</t>
    </r>
    <phoneticPr fontId="3" type="noConversion"/>
  </si>
  <si>
    <r>
      <rPr>
        <u/>
        <sz val="13"/>
        <rFont val="標楷體"/>
        <family val="4"/>
        <charset val="136"/>
      </rPr>
      <t>潘</t>
    </r>
    <r>
      <rPr>
        <sz val="13"/>
        <rFont val="標楷體"/>
        <family val="4"/>
        <charset val="136"/>
      </rPr>
      <t>泳村</t>
    </r>
    <phoneticPr fontId="3" type="noConversion"/>
  </si>
  <si>
    <r>
      <rPr>
        <u/>
        <sz val="13"/>
        <rFont val="標楷體"/>
        <family val="4"/>
        <charset val="136"/>
      </rPr>
      <t>梅</t>
    </r>
    <r>
      <rPr>
        <sz val="13"/>
        <rFont val="標楷體"/>
        <family val="4"/>
        <charset val="136"/>
      </rPr>
      <t>忠宇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</si>
  <si>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冠宇</t>
    </r>
    <phoneticPr fontId="3" type="noConversion"/>
  </si>
  <si>
    <r>
      <rPr>
        <u/>
        <sz val="13"/>
        <rFont val="標楷體"/>
        <family val="4"/>
        <charset val="136"/>
      </rPr>
      <t>蘇</t>
    </r>
    <r>
      <rPr>
        <sz val="13"/>
        <rFont val="標楷體"/>
        <family val="4"/>
        <charset val="136"/>
      </rPr>
      <t>聖傑</t>
    </r>
    <phoneticPr fontId="3" type="noConversion"/>
  </si>
  <si>
    <r>
      <rPr>
        <u/>
        <sz val="13"/>
        <rFont val="標楷體"/>
        <family val="4"/>
        <charset val="136"/>
      </rPr>
      <t>吳</t>
    </r>
    <r>
      <rPr>
        <sz val="13"/>
        <rFont val="標楷體"/>
        <family val="4"/>
        <charset val="136"/>
      </rPr>
      <t>啟瑋</t>
    </r>
    <phoneticPr fontId="3" type="noConversion"/>
  </si>
  <si>
    <r>
      <t>林</t>
    </r>
    <r>
      <rPr>
        <sz val="13"/>
        <rFont val="標楷體"/>
        <family val="4"/>
        <charset val="136"/>
      </rPr>
      <t>然嶸</t>
    </r>
    <phoneticPr fontId="3" type="noConversion"/>
  </si>
  <si>
    <r>
      <rPr>
        <u/>
        <sz val="13"/>
        <rFont val="標楷體"/>
        <family val="4"/>
        <charset val="136"/>
      </rPr>
      <t>蔡</t>
    </r>
    <r>
      <rPr>
        <sz val="13"/>
        <rFont val="標楷體"/>
        <family val="4"/>
        <charset val="136"/>
      </rPr>
      <t>仲霖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</si>
  <si>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俞家</t>
    </r>
    <phoneticPr fontId="3" type="noConversion"/>
  </si>
  <si>
    <r>
      <rPr>
        <u/>
        <sz val="13"/>
        <rFont val="標楷體"/>
        <family val="4"/>
        <charset val="136"/>
      </rPr>
      <t>胡</t>
    </r>
    <r>
      <rPr>
        <sz val="13"/>
        <rFont val="標楷體"/>
        <family val="4"/>
        <charset val="136"/>
      </rPr>
      <t>芷瑄</t>
    </r>
    <phoneticPr fontId="3" type="noConversion"/>
  </si>
  <si>
    <r>
      <rPr>
        <u/>
        <sz val="13"/>
        <rFont val="標楷體"/>
        <family val="4"/>
        <charset val="136"/>
      </rPr>
      <t>劉</t>
    </r>
    <r>
      <rPr>
        <sz val="13"/>
        <rFont val="標楷體"/>
        <family val="4"/>
        <charset val="136"/>
      </rPr>
      <t>宜珊</t>
    </r>
    <phoneticPr fontId="3" type="noConversion"/>
  </si>
  <si>
    <r>
      <rPr>
        <u/>
        <sz val="13"/>
        <rFont val="標楷體"/>
        <family val="4"/>
        <charset val="136"/>
      </rPr>
      <t>黃</t>
    </r>
    <r>
      <rPr>
        <sz val="13"/>
        <rFont val="標楷體"/>
        <family val="4"/>
        <charset val="136"/>
      </rPr>
      <t>立青</t>
    </r>
    <phoneticPr fontId="3" type="noConversion"/>
  </si>
  <si>
    <r>
      <rPr>
        <u/>
        <sz val="13"/>
        <rFont val="標楷體"/>
        <family val="4"/>
        <charset val="136"/>
      </rPr>
      <t>黃詩</t>
    </r>
    <r>
      <rPr>
        <sz val="13"/>
        <rFont val="標楷體"/>
        <family val="4"/>
        <charset val="136"/>
      </rPr>
      <t>詠</t>
    </r>
    <phoneticPr fontId="3" type="noConversion"/>
  </si>
  <si>
    <r>
      <rPr>
        <u/>
        <sz val="13"/>
        <rFont val="標楷體"/>
        <family val="4"/>
        <charset val="136"/>
      </rPr>
      <t>傅</t>
    </r>
    <r>
      <rPr>
        <sz val="13"/>
        <rFont val="標楷體"/>
        <family val="4"/>
        <charset val="136"/>
      </rPr>
      <t>稚雅</t>
    </r>
    <phoneticPr fontId="3" type="noConversion"/>
  </si>
  <si>
    <r>
      <rPr>
        <u/>
        <sz val="13"/>
        <rFont val="標楷體"/>
        <family val="4"/>
        <charset val="136"/>
      </rPr>
      <t>林</t>
    </r>
    <r>
      <rPr>
        <sz val="13"/>
        <rFont val="標楷體"/>
        <family val="4"/>
        <charset val="136"/>
      </rPr>
      <t>喻壎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</si>
  <si>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姿媚</t>
    </r>
    <phoneticPr fontId="3" type="noConversion"/>
  </si>
  <si>
    <r>
      <rPr>
        <u/>
        <sz val="13"/>
        <rFont val="標楷體"/>
        <family val="4"/>
        <charset val="136"/>
      </rPr>
      <t>簡</t>
    </r>
    <r>
      <rPr>
        <sz val="13"/>
        <rFont val="標楷體"/>
        <family val="4"/>
        <charset val="136"/>
      </rPr>
      <t>婉媗</t>
    </r>
    <phoneticPr fontId="3" type="noConversion"/>
  </si>
  <si>
    <r>
      <rPr>
        <u/>
        <sz val="13"/>
        <rFont val="標楷體"/>
        <family val="4"/>
        <charset val="136"/>
      </rPr>
      <t>鄭</t>
    </r>
    <r>
      <rPr>
        <sz val="13"/>
        <rFont val="標楷體"/>
        <family val="4"/>
        <charset val="136"/>
      </rPr>
      <t>子薇</t>
    </r>
    <phoneticPr fontId="3" type="noConversion"/>
  </si>
  <si>
    <r>
      <rPr>
        <u/>
        <sz val="13"/>
        <rFont val="標楷體"/>
        <family val="4"/>
        <charset val="136"/>
      </rPr>
      <t>黃</t>
    </r>
    <r>
      <rPr>
        <sz val="13"/>
        <rFont val="標楷體"/>
        <family val="4"/>
        <charset val="136"/>
      </rPr>
      <t>于芹</t>
    </r>
    <phoneticPr fontId="3" type="noConversion"/>
  </si>
  <si>
    <r>
      <rPr>
        <u/>
        <sz val="13"/>
        <rFont val="標楷體"/>
        <family val="4"/>
        <charset val="136"/>
      </rPr>
      <t>張</t>
    </r>
    <r>
      <rPr>
        <sz val="13"/>
        <rFont val="標楷體"/>
        <family val="4"/>
        <charset val="136"/>
      </rPr>
      <t>馨文</t>
    </r>
    <phoneticPr fontId="3" type="noConversion"/>
  </si>
  <si>
    <r>
      <rPr>
        <u/>
        <sz val="13"/>
        <rFont val="標楷體"/>
        <family val="4"/>
        <charset val="136"/>
      </rPr>
      <t>賴</t>
    </r>
    <r>
      <rPr>
        <sz val="13"/>
        <rFont val="標楷體"/>
        <family val="4"/>
        <charset val="136"/>
      </rPr>
      <t>夢迴</t>
    </r>
    <phoneticPr fontId="3" type="noConversion"/>
  </si>
  <si>
    <r>
      <rPr>
        <u/>
        <sz val="13"/>
        <rFont val="標楷體"/>
        <family val="4"/>
        <charset val="136"/>
      </rPr>
      <t>黃</t>
    </r>
    <r>
      <rPr>
        <sz val="13"/>
        <rFont val="標楷體"/>
        <family val="4"/>
        <charset val="136"/>
      </rPr>
      <t>詠靖</t>
    </r>
    <phoneticPr fontId="3" type="noConversion"/>
  </si>
  <si>
    <r>
      <t>張</t>
    </r>
    <r>
      <rPr>
        <sz val="13"/>
        <rFont val="標楷體"/>
        <family val="4"/>
        <charset val="136"/>
      </rPr>
      <t>又心</t>
    </r>
    <phoneticPr fontId="3" type="noConversion"/>
  </si>
  <si>
    <r>
      <rPr>
        <u/>
        <sz val="13"/>
        <rFont val="標楷體"/>
        <family val="4"/>
        <charset val="136"/>
      </rPr>
      <t>蔡</t>
    </r>
    <r>
      <rPr>
        <sz val="13"/>
        <rFont val="標楷體"/>
        <family val="4"/>
        <charset val="136"/>
      </rPr>
      <t>育涵</t>
    </r>
    <phoneticPr fontId="3" type="noConversion"/>
  </si>
  <si>
    <r>
      <rPr>
        <u/>
        <sz val="13"/>
        <rFont val="標楷體"/>
        <family val="4"/>
        <charset val="136"/>
      </rPr>
      <t>林</t>
    </r>
    <r>
      <rPr>
        <sz val="13"/>
        <rFont val="標楷體"/>
        <family val="4"/>
        <charset val="136"/>
      </rPr>
      <t>鈺心</t>
    </r>
    <phoneticPr fontId="3" type="noConversion"/>
  </si>
  <si>
    <r>
      <t>郝</t>
    </r>
    <r>
      <rPr>
        <sz val="13"/>
        <rFont val="標楷體"/>
        <family val="4"/>
        <charset val="136"/>
      </rPr>
      <t>冠瑜</t>
    </r>
    <phoneticPr fontId="3" type="noConversion"/>
  </si>
  <si>
    <r>
      <rPr>
        <u/>
        <sz val="13"/>
        <rFont val="標楷體"/>
        <family val="4"/>
        <charset val="136"/>
      </rPr>
      <t>林</t>
    </r>
    <r>
      <rPr>
        <sz val="13"/>
        <rFont val="標楷體"/>
        <family val="4"/>
        <charset val="136"/>
      </rPr>
      <t>家瑜</t>
    </r>
    <phoneticPr fontId="3" type="noConversion"/>
  </si>
  <si>
    <r>
      <rPr>
        <u/>
        <sz val="13"/>
        <rFont val="標楷體"/>
        <family val="4"/>
        <charset val="136"/>
      </rPr>
      <t>蔡</t>
    </r>
    <r>
      <rPr>
        <sz val="13"/>
        <rFont val="標楷體"/>
        <family val="4"/>
        <charset val="136"/>
      </rPr>
      <t>佩芳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</si>
  <si>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靖</t>
    </r>
    <phoneticPr fontId="3" type="noConversion"/>
  </si>
  <si>
    <r>
      <rPr>
        <u/>
        <sz val="13"/>
        <rFont val="標楷體"/>
        <family val="4"/>
        <charset val="136"/>
      </rPr>
      <t>呂</t>
    </r>
    <r>
      <rPr>
        <sz val="13"/>
        <rFont val="標楷體"/>
        <family val="4"/>
        <charset val="136"/>
      </rPr>
      <t>宛彧</t>
    </r>
    <phoneticPr fontId="3" type="noConversion"/>
  </si>
  <si>
    <r>
      <rPr>
        <u/>
        <sz val="13"/>
        <rFont val="標楷體"/>
        <family val="4"/>
        <charset val="136"/>
      </rPr>
      <t>彭</t>
    </r>
    <r>
      <rPr>
        <sz val="13"/>
        <rFont val="標楷體"/>
        <family val="4"/>
        <charset val="136"/>
      </rPr>
      <t>富錚</t>
    </r>
    <phoneticPr fontId="3" type="noConversion"/>
  </si>
  <si>
    <r>
      <rPr>
        <u/>
        <sz val="13"/>
        <rFont val="標楷體"/>
        <family val="4"/>
        <charset val="136"/>
      </rPr>
      <t>闕</t>
    </r>
    <r>
      <rPr>
        <sz val="13"/>
        <rFont val="標楷體"/>
        <family val="4"/>
        <charset val="136"/>
      </rPr>
      <t>佳宜</t>
    </r>
    <phoneticPr fontId="3" type="noConversion"/>
  </si>
  <si>
    <r>
      <t>吳</t>
    </r>
    <r>
      <rPr>
        <sz val="13"/>
        <rFont val="標楷體"/>
        <family val="4"/>
        <charset val="136"/>
      </rPr>
      <t>雨蓁</t>
    </r>
    <phoneticPr fontId="3" type="noConversion"/>
  </si>
  <si>
    <r>
      <rPr>
        <u/>
        <sz val="13"/>
        <rFont val="標楷體"/>
        <family val="4"/>
        <charset val="136"/>
      </rPr>
      <t>林</t>
    </r>
    <r>
      <rPr>
        <sz val="13"/>
        <rFont val="標楷體"/>
        <family val="4"/>
        <charset val="136"/>
      </rPr>
      <t>奕萍</t>
    </r>
    <phoneticPr fontId="3" type="noConversion"/>
  </si>
  <si>
    <r>
      <rPr>
        <u/>
        <sz val="13"/>
        <rFont val="標楷體"/>
        <family val="4"/>
        <charset val="136"/>
      </rPr>
      <t>張</t>
    </r>
    <r>
      <rPr>
        <sz val="13"/>
        <rFont val="標楷體"/>
        <family val="4"/>
        <charset val="136"/>
      </rPr>
      <t>雅婷</t>
    </r>
    <phoneticPr fontId="3" type="noConversion"/>
  </si>
  <si>
    <r>
      <rPr>
        <u/>
        <sz val="13"/>
        <rFont val="標楷體"/>
        <family val="4"/>
        <charset val="136"/>
      </rPr>
      <t>李</t>
    </r>
    <r>
      <rPr>
        <sz val="13"/>
        <rFont val="標楷體"/>
        <family val="4"/>
        <charset val="136"/>
      </rPr>
      <t>姿慧</t>
    </r>
    <phoneticPr fontId="3" type="noConversion"/>
  </si>
  <si>
    <r>
      <rPr>
        <u/>
        <sz val="13"/>
        <rFont val="標楷體"/>
        <family val="4"/>
        <charset val="136"/>
      </rPr>
      <t>何</t>
    </r>
    <r>
      <rPr>
        <sz val="13"/>
        <rFont val="標楷體"/>
        <family val="4"/>
        <charset val="136"/>
      </rPr>
      <t>巧惠</t>
    </r>
    <phoneticPr fontId="3" type="noConversion"/>
  </si>
  <si>
    <r>
      <rPr>
        <u/>
        <sz val="13"/>
        <rFont val="標楷體"/>
        <family val="4"/>
        <charset val="136"/>
      </rPr>
      <t>彭</t>
    </r>
    <r>
      <rPr>
        <sz val="13"/>
        <rFont val="標楷體"/>
        <family val="4"/>
        <charset val="136"/>
      </rPr>
      <t>靖涵</t>
    </r>
    <phoneticPr fontId="3" type="noConversion"/>
  </si>
  <si>
    <r>
      <rPr>
        <u/>
        <sz val="13"/>
        <rFont val="標楷體"/>
        <family val="4"/>
        <charset val="136"/>
      </rPr>
      <t>林</t>
    </r>
    <r>
      <rPr>
        <sz val="13"/>
        <rFont val="標楷體"/>
        <family val="4"/>
        <charset val="136"/>
      </rPr>
      <t>憶婕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</si>
  <si>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雅文</t>
    </r>
    <phoneticPr fontId="3" type="noConversion"/>
  </si>
  <si>
    <r>
      <t>蒲</t>
    </r>
    <r>
      <rPr>
        <sz val="13"/>
        <rFont val="標楷體"/>
        <family val="4"/>
        <charset val="136"/>
      </rPr>
      <t>怡臻</t>
    </r>
    <phoneticPr fontId="3" type="noConversion"/>
  </si>
  <si>
    <r>
      <rPr>
        <u/>
        <sz val="13"/>
        <rFont val="標楷體"/>
        <family val="4"/>
        <charset val="136"/>
      </rPr>
      <t>黃</t>
    </r>
    <r>
      <rPr>
        <sz val="13"/>
        <rFont val="標楷體"/>
        <family val="4"/>
        <charset val="136"/>
      </rPr>
      <t>筱竹</t>
    </r>
    <phoneticPr fontId="3" type="noConversion"/>
  </si>
  <si>
    <r>
      <rPr>
        <u/>
        <sz val="13"/>
        <rFont val="標楷體"/>
        <family val="4"/>
        <charset val="136"/>
      </rPr>
      <t>高</t>
    </r>
    <r>
      <rPr>
        <sz val="13"/>
        <rFont val="標楷體"/>
        <family val="4"/>
        <charset val="136"/>
      </rPr>
      <t>瑋璘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</si>
  <si>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佳力</t>
    </r>
    <phoneticPr fontId="3" type="noConversion"/>
  </si>
  <si>
    <r>
      <rPr>
        <u/>
        <sz val="13"/>
        <rFont val="標楷體"/>
        <family val="4"/>
        <charset val="136"/>
      </rPr>
      <t>余</t>
    </r>
    <r>
      <rPr>
        <sz val="13"/>
        <rFont val="標楷體"/>
        <family val="4"/>
        <charset val="136"/>
      </rPr>
      <t>佳珍</t>
    </r>
    <phoneticPr fontId="3" type="noConversion"/>
  </si>
  <si>
    <r>
      <rPr>
        <u/>
        <sz val="13"/>
        <rFont val="標楷體"/>
        <family val="4"/>
        <charset val="136"/>
      </rPr>
      <t>彭</t>
    </r>
    <r>
      <rPr>
        <sz val="13"/>
        <rFont val="標楷體"/>
        <family val="4"/>
        <charset val="136"/>
      </rPr>
      <t>怡瑄</t>
    </r>
    <phoneticPr fontId="3" type="noConversion"/>
  </si>
  <si>
    <r>
      <rPr>
        <u/>
        <sz val="13"/>
        <rFont val="標楷體"/>
        <family val="4"/>
        <charset val="136"/>
      </rPr>
      <t>藍</t>
    </r>
    <r>
      <rPr>
        <sz val="13"/>
        <rFont val="標楷體"/>
        <family val="4"/>
        <charset val="136"/>
      </rPr>
      <t>奕涵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</si>
  <si>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怡璇</t>
    </r>
    <phoneticPr fontId="3" type="noConversion"/>
  </si>
  <si>
    <r>
      <rPr>
        <u/>
        <sz val="13"/>
        <rFont val="標楷體"/>
        <family val="4"/>
        <charset val="136"/>
      </rPr>
      <t>葉</t>
    </r>
    <r>
      <rPr>
        <sz val="13"/>
        <rFont val="標楷體"/>
        <family val="4"/>
        <charset val="136"/>
      </rPr>
      <t>曉蓉</t>
    </r>
    <phoneticPr fontId="3" type="noConversion"/>
  </si>
  <si>
    <r>
      <rPr>
        <u/>
        <sz val="13"/>
        <rFont val="標楷體"/>
        <family val="4"/>
        <charset val="136"/>
      </rPr>
      <t>張</t>
    </r>
    <r>
      <rPr>
        <sz val="13"/>
        <rFont val="標楷體"/>
        <family val="4"/>
        <charset val="136"/>
      </rPr>
      <t>艾玲</t>
    </r>
    <phoneticPr fontId="3" type="noConversion"/>
  </si>
  <si>
    <r>
      <rPr>
        <u/>
        <sz val="13"/>
        <rFont val="標楷體"/>
        <family val="4"/>
        <charset val="136"/>
      </rPr>
      <t>紀</t>
    </r>
    <r>
      <rPr>
        <sz val="13"/>
        <rFont val="標楷體"/>
        <family val="4"/>
        <charset val="136"/>
      </rPr>
      <t>孟汝</t>
    </r>
    <phoneticPr fontId="3" type="noConversion"/>
  </si>
  <si>
    <r>
      <rPr>
        <u/>
        <sz val="13"/>
        <rFont val="標楷體"/>
        <family val="4"/>
        <charset val="136"/>
      </rPr>
      <t>許</t>
    </r>
    <r>
      <rPr>
        <sz val="13"/>
        <rFont val="標楷體"/>
        <family val="4"/>
        <charset val="136"/>
      </rPr>
      <t>筑茵</t>
    </r>
    <phoneticPr fontId="3" type="noConversion"/>
  </si>
  <si>
    <r>
      <rPr>
        <u/>
        <sz val="13"/>
        <rFont val="標楷體"/>
        <family val="4"/>
        <charset val="136"/>
      </rPr>
      <t>吳</t>
    </r>
    <r>
      <rPr>
        <sz val="13"/>
        <rFont val="標楷體"/>
        <family val="4"/>
        <charset val="136"/>
      </rPr>
      <t>姝妤</t>
    </r>
    <phoneticPr fontId="3" type="noConversion"/>
  </si>
  <si>
    <r>
      <rPr>
        <u/>
        <sz val="13"/>
        <rFont val="標楷體"/>
        <family val="4"/>
        <charset val="136"/>
      </rPr>
      <t>鄭</t>
    </r>
    <r>
      <rPr>
        <sz val="13"/>
        <rFont val="標楷體"/>
        <family val="4"/>
        <charset val="136"/>
      </rPr>
      <t>蓉</t>
    </r>
    <phoneticPr fontId="3" type="noConversion"/>
  </si>
  <si>
    <r>
      <rPr>
        <u/>
        <sz val="13"/>
        <rFont val="標楷體"/>
        <family val="4"/>
        <charset val="136"/>
      </rPr>
      <t>李</t>
    </r>
    <r>
      <rPr>
        <sz val="13"/>
        <rFont val="標楷體"/>
        <family val="4"/>
        <charset val="136"/>
      </rPr>
      <t>憬怡</t>
    </r>
    <phoneticPr fontId="3" type="noConversion"/>
  </si>
  <si>
    <r>
      <rPr>
        <u/>
        <sz val="13"/>
        <rFont val="標楷體"/>
        <family val="4"/>
        <charset val="136"/>
      </rPr>
      <t>呂</t>
    </r>
    <r>
      <rPr>
        <sz val="13"/>
        <rFont val="標楷體"/>
        <family val="4"/>
        <charset val="136"/>
      </rPr>
      <t>書妤</t>
    </r>
    <phoneticPr fontId="3" type="noConversion"/>
  </si>
  <si>
    <r>
      <rPr>
        <u/>
        <sz val="13"/>
        <rFont val="標楷體"/>
        <family val="4"/>
        <charset val="136"/>
      </rPr>
      <t>康</t>
    </r>
    <r>
      <rPr>
        <sz val="13"/>
        <rFont val="標楷體"/>
        <family val="4"/>
        <charset val="136"/>
      </rPr>
      <t>家瑄</t>
    </r>
    <phoneticPr fontId="3" type="noConversion"/>
  </si>
  <si>
    <r>
      <rPr>
        <u/>
        <sz val="13"/>
        <rFont val="標楷體"/>
        <family val="4"/>
        <charset val="136"/>
      </rPr>
      <t>李</t>
    </r>
    <r>
      <rPr>
        <sz val="13"/>
        <rFont val="標楷體"/>
        <family val="4"/>
        <charset val="136"/>
      </rPr>
      <t>苾菡</t>
    </r>
    <phoneticPr fontId="3" type="noConversion"/>
  </si>
  <si>
    <r>
      <rPr>
        <u/>
        <sz val="13"/>
        <rFont val="標楷體"/>
        <family val="4"/>
        <charset val="136"/>
      </rPr>
      <t>陳</t>
    </r>
    <r>
      <rPr>
        <sz val="13"/>
        <rFont val="標楷體"/>
        <family val="4"/>
        <charset val="136"/>
      </rPr>
      <t>怡儒</t>
    </r>
    <phoneticPr fontId="3" type="noConversion"/>
  </si>
  <si>
    <r>
      <t>蕭</t>
    </r>
    <r>
      <rPr>
        <sz val="13"/>
        <rFont val="標楷體"/>
        <family val="4"/>
        <charset val="136"/>
      </rPr>
      <t>品瀅</t>
    </r>
    <phoneticPr fontId="3" type="noConversion"/>
  </si>
  <si>
    <r>
      <rPr>
        <u/>
        <sz val="13"/>
        <rFont val="標楷體"/>
        <family val="4"/>
        <charset val="136"/>
      </rPr>
      <t>邱</t>
    </r>
    <r>
      <rPr>
        <sz val="13"/>
        <rFont val="標楷體"/>
        <family val="4"/>
        <charset val="136"/>
      </rPr>
      <t>郁雯</t>
    </r>
    <phoneticPr fontId="3" type="noConversion"/>
  </si>
  <si>
    <r>
      <t>王</t>
    </r>
    <r>
      <rPr>
        <sz val="13"/>
        <rFont val="標楷體"/>
        <family val="4"/>
        <charset val="136"/>
      </rPr>
      <t>亭茜</t>
    </r>
    <phoneticPr fontId="3" type="noConversion"/>
  </si>
  <si>
    <r>
      <rPr>
        <u/>
        <sz val="13"/>
        <rFont val="標楷體"/>
        <family val="4"/>
        <charset val="136"/>
      </rPr>
      <t>劉</t>
    </r>
    <r>
      <rPr>
        <sz val="13"/>
        <rFont val="標楷體"/>
        <family val="4"/>
        <charset val="136"/>
      </rPr>
      <t>家宜</t>
    </r>
    <phoneticPr fontId="3" type="noConversion"/>
  </si>
  <si>
    <r>
      <rPr>
        <u/>
        <sz val="13"/>
        <rFont val="標楷體"/>
        <family val="4"/>
        <charset val="136"/>
      </rPr>
      <t>鄭</t>
    </r>
    <r>
      <rPr>
        <sz val="13"/>
        <rFont val="標楷體"/>
        <family val="4"/>
        <charset val="136"/>
      </rPr>
      <t>品妤</t>
    </r>
    <phoneticPr fontId="3" type="noConversion"/>
  </si>
  <si>
    <r>
      <rPr>
        <u/>
        <sz val="13"/>
        <rFont val="標楷體"/>
        <family val="4"/>
        <charset val="136"/>
      </rPr>
      <t>吳</t>
    </r>
    <r>
      <rPr>
        <sz val="13"/>
        <rFont val="標楷體"/>
        <family val="4"/>
        <charset val="136"/>
      </rPr>
      <t>宣儀</t>
    </r>
    <phoneticPr fontId="3" type="noConversion"/>
  </si>
  <si>
    <r>
      <rPr>
        <u/>
        <sz val="13"/>
        <rFont val="標楷體"/>
        <family val="4"/>
        <charset val="136"/>
      </rPr>
      <t>楊</t>
    </r>
    <r>
      <rPr>
        <sz val="13"/>
        <rFont val="標楷體"/>
        <family val="4"/>
        <charset val="136"/>
      </rPr>
      <t>豈欣</t>
    </r>
    <phoneticPr fontId="3" type="noConversion"/>
  </si>
  <si>
    <r>
      <rPr>
        <u/>
        <sz val="13"/>
        <rFont val="標楷體"/>
        <family val="4"/>
        <charset val="136"/>
      </rPr>
      <t>呂</t>
    </r>
    <r>
      <rPr>
        <sz val="13"/>
        <rFont val="標楷體"/>
        <family val="4"/>
        <charset val="136"/>
      </rPr>
      <t>瑜欣</t>
    </r>
    <phoneticPr fontId="3" type="noConversion"/>
  </si>
  <si>
    <r>
      <rPr>
        <u/>
        <sz val="13"/>
        <rFont val="標楷體"/>
        <family val="4"/>
        <charset val="136"/>
      </rPr>
      <t>柯</t>
    </r>
    <r>
      <rPr>
        <sz val="13"/>
        <rFont val="標楷體"/>
        <family val="4"/>
        <charset val="136"/>
      </rPr>
      <t>琀淳</t>
    </r>
    <phoneticPr fontId="3" type="noConversion"/>
  </si>
  <si>
    <r>
      <rPr>
        <u/>
        <sz val="13"/>
        <rFont val="標楷體"/>
        <family val="4"/>
        <charset val="136"/>
      </rPr>
      <t>張</t>
    </r>
    <r>
      <rPr>
        <sz val="13"/>
        <rFont val="標楷體"/>
        <family val="4"/>
        <charset val="136"/>
      </rPr>
      <t>佩琦</t>
    </r>
    <phoneticPr fontId="3" type="noConversion"/>
  </si>
  <si>
    <t>五語四1(轉)</t>
    <phoneticPr fontId="3" type="noConversion"/>
  </si>
  <si>
    <t>徐秀儀</t>
    <phoneticPr fontId="3" type="noConversion"/>
  </si>
  <si>
    <t>郭予傑</t>
  </si>
  <si>
    <t>柯昱萱</t>
  </si>
  <si>
    <t>四廚三1</t>
    <phoneticPr fontId="3" type="noConversion"/>
  </si>
  <si>
    <t>楊沛樺</t>
  </si>
  <si>
    <t>四室一2</t>
    <phoneticPr fontId="3" type="noConversion"/>
  </si>
  <si>
    <t>四室二1</t>
    <phoneticPr fontId="3" type="noConversion"/>
  </si>
  <si>
    <t>吳旻倩</t>
  </si>
  <si>
    <t>李卓恩</t>
    <phoneticPr fontId="3" type="noConversion"/>
  </si>
  <si>
    <r>
      <rPr>
        <u/>
        <sz val="13"/>
        <rFont val="標楷體"/>
        <family val="4"/>
        <charset val="136"/>
      </rPr>
      <t>吳</t>
    </r>
    <r>
      <rPr>
        <sz val="13"/>
        <rFont val="標楷體"/>
        <family val="4"/>
        <charset val="136"/>
      </rPr>
      <t>信昌</t>
    </r>
    <phoneticPr fontId="3" type="noConversion"/>
  </si>
  <si>
    <t>徐澤中</t>
    <phoneticPr fontId="3" type="noConversion"/>
  </si>
  <si>
    <t>五語四1</t>
    <phoneticPr fontId="3" type="noConversion"/>
  </si>
  <si>
    <t>四展一1</t>
    <phoneticPr fontId="3" type="noConversion"/>
  </si>
  <si>
    <t>周文斌</t>
    <phoneticPr fontId="3" type="noConversion"/>
  </si>
  <si>
    <t>合計男舊生：</t>
    <phoneticPr fontId="3" type="noConversion"/>
  </si>
  <si>
    <t>男生可住房數：</t>
    <phoneticPr fontId="3" type="noConversion"/>
  </si>
  <si>
    <t>女生可住房數：</t>
    <phoneticPr fontId="3" type="noConversion"/>
  </si>
  <si>
    <t>合計男女新生人數：</t>
    <phoneticPr fontId="3" type="noConversion"/>
  </si>
  <si>
    <t>合計男女舊生人數:</t>
    <phoneticPr fontId="3" type="noConversion"/>
  </si>
  <si>
    <t>合計住宿人數:</t>
    <phoneticPr fontId="3" type="noConversion"/>
  </si>
  <si>
    <t>女生空位剩餘：</t>
    <phoneticPr fontId="3" type="noConversion"/>
  </si>
  <si>
    <t>主旨:宏國德霖科技大學學生宿舍109-1床位表。
內容:
1.109-1床位表如附件，僅供查閱個人床位用，查看後請自行刪除，切勿轉載分享，責任自負，本表係依近日實際登記住宿情形及同學需求而排定。
2.排有床位者請儘速完成繳費或就貸，如有申請住宿而漏排床位者，或是已決定不住宿的同學，或是尚有住宿需求均請來電告知，以方便有意住宿同學補位。
  帳號：合作金庫商業銀行板橋分行0110705036659號，戶名：宏國學校財團法人宏國德霖科技大學
5.若有疑問請洽 02-22733567#601 姚老師。
6.床位表以宿舍櫃枱為準。
7.床位排定係依現有住宿床位作調整，如新床位尚有他人物品請勿任意移動，告知櫃台協處。
8.新生自9/7(六)起、舊生自9/11(三)起每日10:00~20:00可憑住宿費繳費收據、銀行就貸單或低收住宿申請單辦理進住。</t>
    <phoneticPr fontId="3" type="noConversion"/>
  </si>
  <si>
    <t>男生：</t>
    <phoneticPr fontId="3" type="noConversion"/>
  </si>
  <si>
    <t>女生：</t>
    <phoneticPr fontId="3" type="noConversion"/>
  </si>
  <si>
    <t xml:space="preserve">          </t>
    <phoneticPr fontId="3" type="noConversion"/>
  </si>
  <si>
    <t>男生空位剩餘：</t>
    <phoneticPr fontId="3" type="noConversion"/>
  </si>
  <si>
    <t>3.住宿生合計：</t>
    <phoneticPr fontId="3" type="noConversion"/>
  </si>
  <si>
    <t>(年班)粉紅色-------------------新住生</t>
    <phoneticPr fontId="3" type="noConversion"/>
  </si>
  <si>
    <t>不含2201-4</t>
    <phoneticPr fontId="3" type="noConversion"/>
  </si>
  <si>
    <t>不含4201-4</t>
    <phoneticPr fontId="3" type="noConversion"/>
  </si>
  <si>
    <t>(整格)斜租體─已繳費/已就貸/已辦低收/遠地</t>
    <phoneticPr fontId="3" type="noConversion"/>
  </si>
  <si>
    <t>不含1201</t>
    <phoneticPr fontId="3" type="noConversion"/>
  </si>
  <si>
    <t>本國男生新生：</t>
    <phoneticPr fontId="3" type="noConversion"/>
  </si>
  <si>
    <t>外籍男生新生：</t>
    <phoneticPr fontId="3" type="noConversion"/>
  </si>
  <si>
    <t>本國男生舊(轉)生：</t>
    <phoneticPr fontId="3" type="noConversion"/>
  </si>
  <si>
    <t>外籍男生舊(轉)生：</t>
    <phoneticPr fontId="3" type="noConversion"/>
  </si>
  <si>
    <t>合計本國男生新生：</t>
    <phoneticPr fontId="3" type="noConversion"/>
  </si>
  <si>
    <t>合計外籍男生新生：</t>
    <phoneticPr fontId="3" type="noConversion"/>
  </si>
  <si>
    <t>合計外籍男生舊(轉)生：</t>
    <phoneticPr fontId="3" type="noConversion"/>
  </si>
  <si>
    <t>合計本國男生舊(轉)生：</t>
    <phoneticPr fontId="3" type="noConversion"/>
  </si>
  <si>
    <t>本國女生新生：</t>
    <phoneticPr fontId="3" type="noConversion"/>
  </si>
  <si>
    <t>本國女生舊(轉)生：</t>
    <phoneticPr fontId="3" type="noConversion"/>
  </si>
  <si>
    <t>外籍女生新生：</t>
    <phoneticPr fontId="3" type="noConversion"/>
  </si>
  <si>
    <t>外籍女生舊(轉)生：</t>
    <phoneticPr fontId="3" type="noConversion"/>
  </si>
  <si>
    <t>合計本國女新生：</t>
    <phoneticPr fontId="3" type="noConversion"/>
  </si>
  <si>
    <t>合計本國女舊生：</t>
    <phoneticPr fontId="3" type="noConversion"/>
  </si>
  <si>
    <t>合計外籍女新生：</t>
    <phoneticPr fontId="3" type="noConversion"/>
  </si>
  <si>
    <t>合計外籍女舊生：</t>
    <phoneticPr fontId="3" type="noConversion"/>
  </si>
  <si>
    <t>本國生</t>
    <phoneticPr fontId="3" type="noConversion"/>
  </si>
  <si>
    <t>身份別</t>
    <phoneticPr fontId="3" type="noConversion"/>
  </si>
  <si>
    <t>僑外生</t>
    <phoneticPr fontId="3" type="noConversion"/>
  </si>
  <si>
    <t>女生</t>
    <phoneticPr fontId="3" type="noConversion"/>
  </si>
  <si>
    <t>男生</t>
    <phoneticPr fontId="3" type="noConversion"/>
  </si>
  <si>
    <t>一般外國生
(越南)</t>
    <phoneticPr fontId="3" type="noConversion"/>
  </si>
  <si>
    <t>僑生
(非越南)</t>
    <phoneticPr fontId="3" type="noConversion"/>
  </si>
  <si>
    <t>僑生
(非越南)</t>
    <phoneticPr fontId="3" type="noConversion"/>
  </si>
  <si>
    <t>合計男生人數</t>
    <phoneticPr fontId="3" type="noConversion"/>
  </si>
  <si>
    <t>A.本國生</t>
    <phoneticPr fontId="3" type="noConversion"/>
  </si>
  <si>
    <t>B.僑外班</t>
    <phoneticPr fontId="3" type="noConversion"/>
  </si>
  <si>
    <t xml:space="preserve"> B4僑生(非越南)</t>
    <phoneticPr fontId="3" type="noConversion"/>
  </si>
  <si>
    <t>合計女生人數</t>
    <phoneticPr fontId="3" type="noConversion"/>
  </si>
  <si>
    <t>本區住宿人數</t>
    <phoneticPr fontId="3" type="noConversion"/>
  </si>
  <si>
    <t>(班級)紫色+細明體----二年級新生</t>
  </si>
  <si>
    <t>(整格)橙底-----------想同住二起</t>
  </si>
  <si>
    <t>四廚四1(境外生)</t>
    <phoneticPr fontId="3" type="noConversion"/>
  </si>
  <si>
    <t>(傷病寢室)</t>
    <phoneticPr fontId="3" type="noConversion"/>
  </si>
  <si>
    <t>四機二越</t>
    <phoneticPr fontId="3" type="noConversion"/>
  </si>
  <si>
    <t>一般外國生
(越南)</t>
    <phoneticPr fontId="3" type="noConversion"/>
  </si>
  <si>
    <t xml:space="preserve"> B3一般外國生(越南)</t>
  </si>
  <si>
    <t>一般專班(外)</t>
  </si>
  <si>
    <t xml:space="preserve"> B5一般專班(外)</t>
  </si>
  <si>
    <r>
      <rPr>
        <sz val="14"/>
        <rFont val="細明體"/>
        <family val="3"/>
        <charset val="136"/>
      </rPr>
      <t>★床位表一律以櫃枱為準，若有欵義請洽</t>
    </r>
    <r>
      <rPr>
        <sz val="14"/>
        <rFont val="Times New Roman"/>
        <family val="1"/>
      </rPr>
      <t>02-22734451</t>
    </r>
    <r>
      <rPr>
        <sz val="14"/>
        <rFont val="細明體"/>
        <family val="3"/>
        <charset val="136"/>
      </rPr>
      <t>姚維芳老師</t>
    </r>
    <phoneticPr fontId="3" type="noConversion"/>
  </si>
  <si>
    <t>四機二越</t>
    <phoneticPr fontId="3" type="noConversion"/>
  </si>
  <si>
    <t>E床</t>
    <phoneticPr fontId="3" type="noConversion"/>
  </si>
  <si>
    <t>F床</t>
    <phoneticPr fontId="3" type="noConversion"/>
  </si>
  <si>
    <t>本國女生新生：</t>
    <phoneticPr fontId="3" type="noConversion"/>
  </si>
  <si>
    <t>外籍女生新生：</t>
    <phoneticPr fontId="3" type="noConversion"/>
  </si>
  <si>
    <t>本國女生舊(轉)生：</t>
    <phoneticPr fontId="3" type="noConversion"/>
  </si>
  <si>
    <t>外籍女生舊(轉)生：</t>
    <phoneticPr fontId="3" type="noConversion"/>
  </si>
  <si>
    <t>C床</t>
    <phoneticPr fontId="3" type="noConversion"/>
  </si>
  <si>
    <t>F床</t>
    <phoneticPr fontId="3" type="noConversion"/>
  </si>
  <si>
    <t>C床</t>
    <phoneticPr fontId="3" type="noConversion"/>
  </si>
  <si>
    <t>D床</t>
    <phoneticPr fontId="3" type="noConversion"/>
  </si>
  <si>
    <t>E床</t>
    <phoneticPr fontId="3" type="noConversion"/>
  </si>
  <si>
    <t>室別(四左後)
六人房-8間</t>
    <phoneticPr fontId="4" type="noConversion"/>
  </si>
  <si>
    <t>C床</t>
    <phoneticPr fontId="3" type="noConversion"/>
  </si>
  <si>
    <t>D床</t>
    <phoneticPr fontId="3" type="noConversion"/>
  </si>
  <si>
    <t>E床</t>
    <phoneticPr fontId="3" type="noConversion"/>
  </si>
  <si>
    <t>C床</t>
    <phoneticPr fontId="3" type="noConversion"/>
  </si>
  <si>
    <t>四園四1</t>
    <phoneticPr fontId="3" type="noConversion"/>
  </si>
  <si>
    <t>五築二1</t>
    <phoneticPr fontId="3" type="noConversion"/>
  </si>
  <si>
    <t>五築四1</t>
    <phoneticPr fontId="3" type="noConversion"/>
  </si>
  <si>
    <t>1-2區</t>
    <phoneticPr fontId="3" type="noConversion"/>
  </si>
  <si>
    <t>2-2區</t>
    <phoneticPr fontId="3" type="noConversion"/>
  </si>
  <si>
    <t>2-1區</t>
    <phoneticPr fontId="3" type="noConversion"/>
  </si>
  <si>
    <t>1-1區</t>
    <phoneticPr fontId="3" type="noConversion"/>
  </si>
  <si>
    <t>房間數</t>
    <phoneticPr fontId="3" type="noConversion"/>
  </si>
  <si>
    <t>床位數</t>
    <phoneticPr fontId="3" type="noConversion"/>
  </si>
  <si>
    <t>現住人數</t>
    <phoneticPr fontId="3" type="noConversion"/>
  </si>
  <si>
    <t>空床數</t>
    <phoneticPr fontId="3" type="noConversion"/>
  </si>
  <si>
    <t>男生</t>
    <phoneticPr fontId="3" type="noConversion"/>
  </si>
  <si>
    <t>女生</t>
    <phoneticPr fontId="3" type="noConversion"/>
  </si>
  <si>
    <t>小計</t>
    <phoneticPr fontId="3" type="noConversion"/>
  </si>
  <si>
    <t>小計</t>
    <phoneticPr fontId="3" type="noConversion"/>
  </si>
  <si>
    <t>3-1區</t>
    <phoneticPr fontId="3" type="noConversion"/>
  </si>
  <si>
    <t>3-2區</t>
    <phoneticPr fontId="3" type="noConversion"/>
  </si>
  <si>
    <t>4-1區</t>
    <phoneticPr fontId="3" type="noConversion"/>
  </si>
  <si>
    <t>4-2區</t>
    <phoneticPr fontId="3" type="noConversion"/>
  </si>
  <si>
    <t>五樓(左)</t>
    <phoneticPr fontId="3" type="noConversion"/>
  </si>
  <si>
    <t>男生</t>
    <phoneticPr fontId="3" type="noConversion"/>
  </si>
  <si>
    <t>女生</t>
    <phoneticPr fontId="3" type="noConversion"/>
  </si>
  <si>
    <t>113產專</t>
    <phoneticPr fontId="3" type="noConversion"/>
  </si>
  <si>
    <t xml:space="preserve"> B6 113產專班</t>
    <phoneticPr fontId="3" type="noConversion"/>
  </si>
  <si>
    <t xml:space="preserve"> B6 113產專班</t>
    <phoneticPr fontId="3" type="noConversion"/>
  </si>
  <si>
    <t>112專修</t>
    <phoneticPr fontId="3" type="noConversion"/>
  </si>
  <si>
    <t>112產專班</t>
    <phoneticPr fontId="3" type="noConversion"/>
  </si>
  <si>
    <t xml:space="preserve"> B1 112產專班</t>
    <phoneticPr fontId="3" type="noConversion"/>
  </si>
  <si>
    <t xml:space="preserve"> B2 112專修班</t>
    <phoneticPr fontId="3" type="noConversion"/>
  </si>
  <si>
    <t xml:space="preserve"> B2 112專修班</t>
    <phoneticPr fontId="3" type="noConversion"/>
  </si>
  <si>
    <t>不含3201-4</t>
    <phoneticPr fontId="3" type="noConversion"/>
  </si>
  <si>
    <t>含3101-2</t>
    <phoneticPr fontId="3" type="noConversion"/>
  </si>
  <si>
    <t>E床</t>
    <phoneticPr fontId="3" type="noConversion"/>
  </si>
  <si>
    <t>室別(四左前)
5人房-8間</t>
    <phoneticPr fontId="4" type="noConversion"/>
  </si>
  <si>
    <t>室別(四右前)
5人房-7間</t>
    <phoneticPr fontId="4" type="noConversion"/>
  </si>
  <si>
    <t>四右前-房間數</t>
    <phoneticPr fontId="3" type="noConversion"/>
  </si>
  <si>
    <t>四右-住宿人數</t>
    <phoneticPr fontId="3" type="noConversion"/>
  </si>
  <si>
    <t>四右前-床位數</t>
    <phoneticPr fontId="3" type="noConversion"/>
  </si>
  <si>
    <t>四右後-床位數</t>
    <phoneticPr fontId="3" type="noConversion"/>
  </si>
  <si>
    <t>四右後-房間數</t>
    <phoneticPr fontId="3" type="noConversion"/>
  </si>
  <si>
    <t>四左前房間數</t>
    <phoneticPr fontId="3" type="noConversion"/>
  </si>
  <si>
    <t>四左後-房間數</t>
    <phoneticPr fontId="3" type="noConversion"/>
  </si>
  <si>
    <t>四左後-床位數</t>
    <phoneticPr fontId="3" type="noConversion"/>
  </si>
  <si>
    <t>四樓-房間數</t>
    <phoneticPr fontId="3" type="noConversion"/>
  </si>
  <si>
    <t>四樓-床位數</t>
    <phoneticPr fontId="3" type="noConversion"/>
  </si>
  <si>
    <r>
      <t>四右</t>
    </r>
    <r>
      <rPr>
        <sz val="13"/>
        <color rgb="FF0000FF"/>
        <rFont val="標楷體"/>
        <family val="4"/>
        <charset val="136"/>
      </rPr>
      <t>-房間數</t>
    </r>
    <phoneticPr fontId="3" type="noConversion"/>
  </si>
  <si>
    <r>
      <t>四右</t>
    </r>
    <r>
      <rPr>
        <sz val="13"/>
        <color rgb="FF0000FF"/>
        <rFont val="標楷體"/>
        <family val="4"/>
        <charset val="136"/>
      </rPr>
      <t>-床位數</t>
    </r>
    <phoneticPr fontId="3" type="noConversion"/>
  </si>
  <si>
    <t>四左-房間數</t>
    <phoneticPr fontId="3" type="noConversion"/>
  </si>
  <si>
    <t>四左-床位數</t>
    <phoneticPr fontId="3" type="noConversion"/>
  </si>
  <si>
    <t>四左-住宿人數</t>
    <phoneticPr fontId="3" type="noConversion"/>
  </si>
  <si>
    <t>E床</t>
    <phoneticPr fontId="3" type="noConversion"/>
  </si>
  <si>
    <t>五右前-房間數</t>
    <phoneticPr fontId="3" type="noConversion"/>
  </si>
  <si>
    <t>五右前-床位數</t>
    <phoneticPr fontId="3" type="noConversion"/>
  </si>
  <si>
    <t>五右後-房間數</t>
    <phoneticPr fontId="3" type="noConversion"/>
  </si>
  <si>
    <t>五右後-床位數</t>
    <phoneticPr fontId="3" type="noConversion"/>
  </si>
  <si>
    <t>五右-房間數</t>
    <phoneticPr fontId="3" type="noConversion"/>
  </si>
  <si>
    <t>五右-床位數</t>
    <phoneticPr fontId="3" type="noConversion"/>
  </si>
  <si>
    <t>室別(五右後)
五人房-9間</t>
    <phoneticPr fontId="4" type="noConversion"/>
  </si>
  <si>
    <t>室別(五左前)
5人房-8間</t>
    <phoneticPr fontId="4" type="noConversion"/>
  </si>
  <si>
    <t>E床</t>
    <phoneticPr fontId="3" type="noConversion"/>
  </si>
  <si>
    <t>五左後-房間數</t>
    <phoneticPr fontId="3" type="noConversion"/>
  </si>
  <si>
    <t>五左後-床位數</t>
    <phoneticPr fontId="3" type="noConversion"/>
  </si>
  <si>
    <t>五左-房間數</t>
    <phoneticPr fontId="3" type="noConversion"/>
  </si>
  <si>
    <t>五左-床位數</t>
    <phoneticPr fontId="3" type="noConversion"/>
  </si>
  <si>
    <t>五樓-床位數</t>
    <phoneticPr fontId="3" type="noConversion"/>
  </si>
  <si>
    <t>五樓-房間數</t>
    <phoneticPr fontId="3" type="noConversion"/>
  </si>
  <si>
    <t>室別(五左後)
五人房-8間</t>
    <phoneticPr fontId="4" type="noConversion"/>
  </si>
  <si>
    <t>五左前-房間數</t>
    <phoneticPr fontId="3" type="noConversion"/>
  </si>
  <si>
    <t>五左前-床位數</t>
    <phoneticPr fontId="3" type="noConversion"/>
  </si>
  <si>
    <t>五左-住宿人數</t>
    <phoneticPr fontId="3" type="noConversion"/>
  </si>
  <si>
    <t>五右住宿人數</t>
    <phoneticPr fontId="3" type="noConversion"/>
  </si>
  <si>
    <t>四樓(右)</t>
    <phoneticPr fontId="3" type="noConversion"/>
  </si>
  <si>
    <t>四樓(左)</t>
    <phoneticPr fontId="3" type="noConversion"/>
  </si>
  <si>
    <t>五樓(右)</t>
    <phoneticPr fontId="3" type="noConversion"/>
  </si>
  <si>
    <t>五樓(左)</t>
    <phoneticPr fontId="3" type="noConversion"/>
  </si>
  <si>
    <t>合計住宿人數</t>
    <phoneticPr fontId="3" type="noConversion"/>
  </si>
  <si>
    <t>7530(左)</t>
    <phoneticPr fontId="3" type="noConversion"/>
  </si>
  <si>
    <t>7530(右)</t>
    <phoneticPr fontId="3" type="noConversion"/>
  </si>
  <si>
    <t>陳英才</t>
  </si>
  <si>
    <t>阮維光</t>
  </si>
  <si>
    <t>陳文蓉</t>
  </si>
  <si>
    <t>練輝勇</t>
  </si>
  <si>
    <t>阮文國</t>
  </si>
  <si>
    <t>黃清松</t>
  </si>
  <si>
    <t>張玉凱</t>
  </si>
  <si>
    <t>黎菲雄</t>
    <phoneticPr fontId="109" type="noConversion"/>
  </si>
  <si>
    <t>阮皇越</t>
    <phoneticPr fontId="109" type="noConversion"/>
  </si>
  <si>
    <t>阮雄偉</t>
    <phoneticPr fontId="109" type="noConversion"/>
  </si>
  <si>
    <t>阮文玲</t>
    <phoneticPr fontId="109" type="noConversion"/>
  </si>
  <si>
    <t>鄭玉霞</t>
    <phoneticPr fontId="109" type="noConversion"/>
  </si>
  <si>
    <t>阮文光</t>
    <phoneticPr fontId="109" type="noConversion"/>
  </si>
  <si>
    <t>何文智</t>
  </si>
  <si>
    <t>阮公文</t>
  </si>
  <si>
    <t>何志勝</t>
    <phoneticPr fontId="109" type="noConversion"/>
  </si>
  <si>
    <t>裴玉山</t>
    <phoneticPr fontId="109" type="noConversion"/>
  </si>
  <si>
    <t>项中原</t>
    <phoneticPr fontId="109" type="noConversion"/>
  </si>
  <si>
    <t>范玉海</t>
    <phoneticPr fontId="109" type="noConversion"/>
  </si>
  <si>
    <t>黎黃福</t>
  </si>
  <si>
    <t>寧圖惠</t>
  </si>
  <si>
    <t>裴文輝</t>
  </si>
  <si>
    <t>範光靈</t>
  </si>
  <si>
    <t>黎俊英(07/06)</t>
    <phoneticPr fontId="3" type="noConversion"/>
  </si>
  <si>
    <t>不含2101-2</t>
    <phoneticPr fontId="3" type="noConversion"/>
  </si>
  <si>
    <t>房間</t>
    <phoneticPr fontId="3" type="noConversion"/>
  </si>
  <si>
    <t>室別(四右後)
五人房-1間
六人房-9間</t>
    <phoneticPr fontId="4" type="noConversion"/>
  </si>
  <si>
    <t>113先修</t>
  </si>
  <si>
    <t xml:space="preserve"> B7 113先修班</t>
  </si>
  <si>
    <r>
      <t>宏國學校財團法人</t>
    </r>
    <r>
      <rPr>
        <b/>
        <sz val="14"/>
        <rFont val="標楷體"/>
        <family val="4"/>
        <charset val="136"/>
      </rPr>
      <t>宏國德霖科技大學</t>
    </r>
    <r>
      <rPr>
        <sz val="14"/>
        <rFont val="標楷體"/>
        <family val="4"/>
        <charset val="136"/>
      </rPr>
      <t>113學年度第二學期學生宿舍(</t>
    </r>
    <r>
      <rPr>
        <b/>
        <sz val="14"/>
        <rFont val="標楷體"/>
        <family val="4"/>
        <charset val="136"/>
      </rPr>
      <t>圖書舘</t>
    </r>
    <r>
      <rPr>
        <sz val="14"/>
        <rFont val="標楷體"/>
        <family val="4"/>
        <charset val="136"/>
      </rPr>
      <t>)床位分配表</t>
    </r>
    <phoneticPr fontId="3" type="noConversion"/>
  </si>
  <si>
    <r>
      <t>宏國學校財團法人</t>
    </r>
    <r>
      <rPr>
        <b/>
        <sz val="14"/>
        <rFont val="標楷體"/>
        <family val="4"/>
        <charset val="136"/>
      </rPr>
      <t>宏國德霖科技大學</t>
    </r>
    <r>
      <rPr>
        <sz val="14"/>
        <rFont val="標楷體"/>
        <family val="4"/>
        <charset val="136"/>
      </rPr>
      <t>113學年度第二學期學生宿舍(</t>
    </r>
    <r>
      <rPr>
        <b/>
        <sz val="14"/>
        <rFont val="標楷體"/>
        <family val="4"/>
        <charset val="136"/>
      </rPr>
      <t>圖書舘</t>
    </r>
    <r>
      <rPr>
        <sz val="14"/>
        <rFont val="標楷體"/>
        <family val="4"/>
        <charset val="136"/>
      </rPr>
      <t>)床位分配表</t>
    </r>
    <phoneticPr fontId="3" type="noConversion"/>
  </si>
  <si>
    <r>
      <t>宏國學校財團法人</t>
    </r>
    <r>
      <rPr>
        <b/>
        <sz val="14"/>
        <rFont val="標楷體"/>
        <family val="4"/>
        <charset val="136"/>
      </rPr>
      <t>宏國德霖科技大學</t>
    </r>
    <r>
      <rPr>
        <sz val="14"/>
        <rFont val="標楷體"/>
        <family val="4"/>
        <charset val="136"/>
      </rPr>
      <t>113學年度第二學期學生宿舍(</t>
    </r>
    <r>
      <rPr>
        <b/>
        <sz val="14"/>
        <rFont val="標楷體"/>
        <family val="4"/>
        <charset val="136"/>
      </rPr>
      <t>圖書舘</t>
    </r>
    <r>
      <rPr>
        <sz val="14"/>
        <rFont val="標楷體"/>
        <family val="4"/>
        <charset val="136"/>
      </rPr>
      <t>)床位分配表</t>
    </r>
    <phoneticPr fontId="3" type="noConversion"/>
  </si>
  <si>
    <r>
      <t>宏國學校財團法人</t>
    </r>
    <r>
      <rPr>
        <b/>
        <sz val="14"/>
        <rFont val="標楷體"/>
        <family val="4"/>
        <charset val="136"/>
      </rPr>
      <t>宏國德霖科技大學</t>
    </r>
    <r>
      <rPr>
        <sz val="14"/>
        <rFont val="標楷體"/>
        <family val="4"/>
        <charset val="136"/>
      </rPr>
      <t>113學年度第二學期學生宿舍(</t>
    </r>
    <r>
      <rPr>
        <b/>
        <sz val="14"/>
        <rFont val="標楷體"/>
        <family val="4"/>
        <charset val="136"/>
      </rPr>
      <t>圖書舘</t>
    </r>
    <r>
      <rPr>
        <sz val="14"/>
        <rFont val="標楷體"/>
        <family val="4"/>
        <charset val="136"/>
      </rPr>
      <t>)床位分配表</t>
    </r>
    <phoneticPr fontId="3" type="noConversion"/>
  </si>
  <si>
    <t>本國女生</t>
    <phoneticPr fontId="3" type="noConversion"/>
  </si>
  <si>
    <t>外籍女生</t>
    <phoneticPr fontId="3" type="noConversion"/>
  </si>
  <si>
    <t>本國男生</t>
    <phoneticPr fontId="3" type="noConversion"/>
  </si>
  <si>
    <t>外籍男生</t>
    <phoneticPr fontId="3" type="noConversion"/>
  </si>
  <si>
    <t>本國生合計</t>
    <phoneticPr fontId="3" type="noConversion"/>
  </si>
  <si>
    <t>外籍生合計</t>
    <phoneticPr fontId="3" type="noConversion"/>
  </si>
  <si>
    <r>
      <t>宿舍1棟(學生宿舍)</t>
    </r>
    <r>
      <rPr>
        <b/>
        <sz val="16"/>
        <rFont val="標楷體"/>
        <family val="4"/>
        <charset val="136"/>
      </rPr>
      <t>合計</t>
    </r>
    <phoneticPr fontId="3" type="noConversion"/>
  </si>
  <si>
    <t>宿舍2棟(圖書館)</t>
    <phoneticPr fontId="3" type="noConversion"/>
  </si>
  <si>
    <t>學生宿舍1棟(學生宿舍)、2棟(圖書館)合計</t>
    <phoneticPr fontId="3" type="noConversion"/>
  </si>
  <si>
    <t>含1101-4、1102-2</t>
    <phoneticPr fontId="3" type="noConversion"/>
  </si>
  <si>
    <t>含4101-2</t>
    <phoneticPr fontId="3" type="noConversion"/>
  </si>
  <si>
    <t>室別(五右前)
5人房-7間
8人房-1間</t>
    <phoneticPr fontId="4" type="noConversion"/>
  </si>
  <si>
    <t>學生宿舍房間數、床位數及住宿概況表-2</t>
    <phoneticPr fontId="3" type="noConversion"/>
  </si>
  <si>
    <t>學生宿舍房間數、床位數及住宿概況表-1</t>
    <phoneticPr fontId="3" type="noConversion"/>
  </si>
  <si>
    <r>
      <t>宿舍1棟(學生宿舍)</t>
    </r>
    <r>
      <rPr>
        <b/>
        <sz val="16"/>
        <rFont val="標楷體"/>
        <family val="4"/>
        <charset val="136"/>
      </rPr>
      <t>合計</t>
    </r>
    <phoneticPr fontId="3" type="noConversion"/>
  </si>
  <si>
    <t>宿舍2棟(圖書館)合計</t>
    <phoneticPr fontId="3" type="noConversion"/>
  </si>
  <si>
    <t>宿舍2棟(圖書館)合計</t>
    <phoneticPr fontId="3" type="noConversion"/>
  </si>
  <si>
    <t>四資三越</t>
    <phoneticPr fontId="3" type="noConversion"/>
  </si>
  <si>
    <t>四機三越</t>
    <phoneticPr fontId="3" type="noConversion"/>
  </si>
  <si>
    <t>四資四越</t>
    <phoneticPr fontId="3" type="noConversion"/>
  </si>
  <si>
    <t>四資二越</t>
    <phoneticPr fontId="3" type="noConversion"/>
  </si>
  <si>
    <t>四資三越</t>
    <phoneticPr fontId="3" type="noConversion"/>
  </si>
  <si>
    <t>四資三越</t>
    <phoneticPr fontId="3" type="noConversion"/>
  </si>
  <si>
    <t>四機三越</t>
    <phoneticPr fontId="3" type="noConversion"/>
  </si>
  <si>
    <t>四資二越</t>
    <phoneticPr fontId="3" type="noConversion"/>
  </si>
  <si>
    <t>四機三越</t>
    <phoneticPr fontId="3" type="noConversion"/>
  </si>
  <si>
    <t>四通二越</t>
    <phoneticPr fontId="3" type="noConversion"/>
  </si>
  <si>
    <t>四機二越</t>
    <phoneticPr fontId="3" type="noConversion"/>
  </si>
  <si>
    <t>四機二越</t>
    <phoneticPr fontId="3" type="noConversion"/>
  </si>
  <si>
    <t>四餐二越</t>
    <phoneticPr fontId="3" type="noConversion"/>
  </si>
  <si>
    <t>四通二越</t>
    <phoneticPr fontId="3" type="noConversion"/>
  </si>
  <si>
    <t>進四餐四B</t>
    <phoneticPr fontId="3" type="noConversion"/>
  </si>
  <si>
    <t>外籍女生舊(轉)生：</t>
    <phoneticPr fontId="3" type="noConversion"/>
  </si>
  <si>
    <t>進四餐三B</t>
    <phoneticPr fontId="3" type="noConversion"/>
  </si>
  <si>
    <t>四餐二越</t>
    <phoneticPr fontId="3" type="noConversion"/>
  </si>
  <si>
    <t>四資三越</t>
    <phoneticPr fontId="3" type="noConversion"/>
  </si>
  <si>
    <t>四餐二越</t>
    <phoneticPr fontId="3" type="noConversion"/>
  </si>
  <si>
    <t>四機二越</t>
    <phoneticPr fontId="3" type="noConversion"/>
  </si>
  <si>
    <t>四餐二越</t>
    <phoneticPr fontId="3" type="noConversion"/>
  </si>
  <si>
    <t>四機三越</t>
    <phoneticPr fontId="3" type="noConversion"/>
  </si>
  <si>
    <t>四通二越</t>
    <phoneticPr fontId="3" type="noConversion"/>
  </si>
  <si>
    <t>四資四越</t>
    <phoneticPr fontId="3" type="noConversion"/>
  </si>
  <si>
    <t>四機二越</t>
    <phoneticPr fontId="3" type="noConversion"/>
  </si>
  <si>
    <t xml:space="preserve">四餐二越 </t>
    <phoneticPr fontId="3" type="noConversion"/>
  </si>
  <si>
    <t>四資二越</t>
    <phoneticPr fontId="3" type="noConversion"/>
  </si>
  <si>
    <t>四園二1</t>
    <phoneticPr fontId="3" type="noConversion"/>
  </si>
  <si>
    <t>四資二1</t>
    <phoneticPr fontId="3" type="noConversion"/>
  </si>
  <si>
    <t>四餐1</t>
    <phoneticPr fontId="3" type="noConversion"/>
  </si>
  <si>
    <t>四廚四1(境外生)</t>
    <phoneticPr fontId="3" type="noConversion"/>
  </si>
  <si>
    <t>五資四1</t>
    <phoneticPr fontId="3" type="noConversion"/>
  </si>
  <si>
    <t>五語三1</t>
    <phoneticPr fontId="3" type="noConversion"/>
  </si>
  <si>
    <t>五語三1</t>
    <phoneticPr fontId="3" type="noConversion"/>
  </si>
  <si>
    <t>四室二1</t>
    <phoneticPr fontId="3" type="noConversion"/>
  </si>
  <si>
    <t>四廚三1(境外生)</t>
    <phoneticPr fontId="3" type="noConversion"/>
  </si>
  <si>
    <t>四廚三1</t>
    <phoneticPr fontId="3" type="noConversion"/>
  </si>
  <si>
    <t>四廚三1(境外生)</t>
    <phoneticPr fontId="3" type="noConversion"/>
  </si>
  <si>
    <t>四廚四1(境外生)</t>
    <phoneticPr fontId="3" type="noConversion"/>
  </si>
  <si>
    <t xml:space="preserve">碩企一1 </t>
    <phoneticPr fontId="3" type="noConversion"/>
  </si>
  <si>
    <t>進四餐二A</t>
    <phoneticPr fontId="3" type="noConversion"/>
  </si>
  <si>
    <t>五築二1</t>
    <phoneticPr fontId="3" type="noConversion"/>
  </si>
  <si>
    <t>四廚四2(境外生)</t>
    <phoneticPr fontId="3" type="noConversion"/>
  </si>
  <si>
    <t>五機五1</t>
    <phoneticPr fontId="3" type="noConversion"/>
  </si>
  <si>
    <t>四園三1</t>
    <phoneticPr fontId="3" type="noConversion"/>
  </si>
  <si>
    <t>四資四1</t>
    <phoneticPr fontId="3" type="noConversion"/>
  </si>
  <si>
    <t>五語四1</t>
    <phoneticPr fontId="3" type="noConversion"/>
  </si>
  <si>
    <t>四機二1</t>
    <phoneticPr fontId="3" type="noConversion"/>
  </si>
  <si>
    <t>五餐二1</t>
    <phoneticPr fontId="3" type="noConversion"/>
  </si>
  <si>
    <t>四園二1</t>
    <phoneticPr fontId="3" type="noConversion"/>
  </si>
  <si>
    <t>四土二1</t>
    <phoneticPr fontId="3" type="noConversion"/>
  </si>
  <si>
    <t>四餐二1</t>
    <phoneticPr fontId="3" type="noConversion"/>
  </si>
  <si>
    <t>四餐二1</t>
    <phoneticPr fontId="3" type="noConversion"/>
  </si>
  <si>
    <t>四廚二1</t>
    <phoneticPr fontId="3" type="noConversion"/>
  </si>
  <si>
    <t>五餐四2</t>
    <phoneticPr fontId="3" type="noConversion"/>
  </si>
  <si>
    <t>四餐二1</t>
    <phoneticPr fontId="3" type="noConversion"/>
  </si>
  <si>
    <t>五築三1</t>
    <phoneticPr fontId="3" type="noConversion"/>
  </si>
  <si>
    <t>五語三1</t>
    <phoneticPr fontId="3" type="noConversion"/>
  </si>
  <si>
    <t>四廚三1</t>
    <phoneticPr fontId="3" type="noConversion"/>
  </si>
  <si>
    <t>五餐三1</t>
    <phoneticPr fontId="3" type="noConversion"/>
  </si>
  <si>
    <t>四創四1</t>
    <phoneticPr fontId="3" type="noConversion"/>
  </si>
  <si>
    <t>五土二1</t>
    <phoneticPr fontId="3" type="noConversion"/>
  </si>
  <si>
    <t>五築二1</t>
    <phoneticPr fontId="3" type="noConversion"/>
  </si>
  <si>
    <t>五築五1</t>
    <phoneticPr fontId="3" type="noConversion"/>
  </si>
  <si>
    <t>四餐四1(境外生)</t>
    <phoneticPr fontId="3" type="noConversion"/>
  </si>
  <si>
    <t>四英三1(境外生)</t>
    <phoneticPr fontId="3" type="noConversion"/>
  </si>
  <si>
    <t>碩企二1(境外生)</t>
    <phoneticPr fontId="3" type="noConversion"/>
  </si>
  <si>
    <t>四廚一1(境外生)</t>
    <phoneticPr fontId="3" type="noConversion"/>
  </si>
  <si>
    <t>四廚四1(境外生)</t>
    <phoneticPr fontId="3" type="noConversion"/>
  </si>
  <si>
    <t>四廚一1(境外生)</t>
    <phoneticPr fontId="3" type="noConversion"/>
  </si>
  <si>
    <r>
      <rPr>
        <sz val="16"/>
        <rFont val="標楷體"/>
        <family val="4"/>
        <charset val="136"/>
      </rPr>
      <t>進住須知：</t>
    </r>
    <r>
      <rPr>
        <sz val="20"/>
        <rFont val="Times New Roman"/>
        <family val="1"/>
      </rPr>
      <t xml:space="preserve">
</t>
    </r>
    <r>
      <rPr>
        <sz val="12"/>
        <rFont val="Times New Roman"/>
        <family val="1"/>
      </rPr>
      <t>1</t>
    </r>
    <r>
      <rPr>
        <b/>
        <u/>
        <sz val="12"/>
        <rFont val="Times New Roman"/>
        <family val="1"/>
      </rPr>
      <t>.</t>
    </r>
    <r>
      <rPr>
        <b/>
        <u/>
        <sz val="12"/>
        <rFont val="標楷體"/>
        <family val="4"/>
        <charset val="136"/>
      </rPr>
      <t>114年9月8日(一)起</t>
    </r>
    <r>
      <rPr>
        <sz val="12"/>
        <rFont val="標楷體"/>
        <family val="4"/>
        <charset val="136"/>
      </rPr>
      <t>可憑「繳費單」辦理進住，進住時，須請同學修正個人資料表，並請於本表姓
 名旁註記進住日期，並查看是否繳費</t>
    </r>
    <r>
      <rPr>
        <sz val="12"/>
        <rFont val="Times New Roman"/>
        <family val="1"/>
      </rPr>
      <t>(</t>
    </r>
    <r>
      <rPr>
        <b/>
        <i/>
        <sz val="12"/>
        <rFont val="標楷體"/>
        <family val="4"/>
        <charset val="136"/>
      </rPr>
      <t>斜粗體</t>
    </r>
    <r>
      <rPr>
        <sz val="12"/>
        <rFont val="標楷體"/>
        <family val="4"/>
        <charset val="136"/>
      </rPr>
      <t>表示已繳費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 xml:space="preserve">，並查看是否正本繳費單應退回同學。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填寫「進住單」並同意遵守住宿相關規定，「房內物品點收單」完成點收及註明故障設施後繳回存查。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 xml:space="preserve">領「冷氣卡」及「遙控器」應填寫領用表。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 xml:space="preserve">新住生發給「學生住宿安全輔導手冊」。
</t>
    </r>
    <r>
      <rPr>
        <b/>
        <u/>
        <sz val="12"/>
        <rFont val="標楷體"/>
        <family val="4"/>
        <charset val="136"/>
      </rPr>
      <t>林</t>
    </r>
    <r>
      <rPr>
        <b/>
        <sz val="12"/>
        <rFont val="Times New Roman"/>
        <family val="1"/>
      </rPr>
      <t xml:space="preserve"> </t>
    </r>
    <r>
      <rPr>
        <b/>
        <u/>
        <sz val="12"/>
        <rFont val="標楷體"/>
        <family val="4"/>
        <charset val="136"/>
      </rPr>
      <t>志</t>
    </r>
    <r>
      <rPr>
        <b/>
        <sz val="12"/>
        <rFont val="Times New Roman"/>
        <family val="1"/>
      </rPr>
      <t xml:space="preserve"> </t>
    </r>
    <r>
      <rPr>
        <b/>
        <u/>
        <sz val="12"/>
        <rFont val="標楷體"/>
        <family val="4"/>
        <charset val="136"/>
      </rPr>
      <t>玲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→分別表示：已收鑰匙及門禁卡押金</t>
    </r>
    <r>
      <rPr>
        <b/>
        <sz val="12"/>
        <rFont val="Times New Roman"/>
        <family val="1"/>
      </rPr>
      <t>1000</t>
    </r>
    <r>
      <rPr>
        <b/>
        <sz val="12"/>
        <rFont val="標楷體"/>
        <family val="4"/>
        <charset val="136"/>
      </rPr>
      <t>元；冷氣遙控器押金</t>
    </r>
    <r>
      <rPr>
        <b/>
        <sz val="12"/>
        <rFont val="Times New Roman"/>
        <family val="1"/>
      </rPr>
      <t>800</t>
    </r>
    <r>
      <rPr>
        <b/>
        <sz val="12"/>
        <rFont val="標楷體"/>
        <family val="4"/>
        <charset val="136"/>
      </rPr>
      <t>元；儲值卡押金</t>
    </r>
    <r>
      <rPr>
        <b/>
        <sz val="12"/>
        <rFont val="Times New Roman"/>
        <family val="1"/>
      </rPr>
      <t>200</t>
    </r>
    <r>
      <rPr>
        <b/>
        <sz val="12"/>
        <rFont val="標楷體"/>
        <family val="4"/>
        <charset val="136"/>
      </rPr>
      <t>元</t>
    </r>
    <r>
      <rPr>
        <b/>
        <sz val="12"/>
        <rFont val="Times New Roman"/>
        <family val="1"/>
      </rPr>
      <t xml:space="preserve">  
</t>
    </r>
    <r>
      <rPr>
        <b/>
        <u/>
        <sz val="12"/>
        <rFont val="標楷體"/>
        <family val="4"/>
        <charset val="136"/>
      </rPr>
      <t>請注意</t>
    </r>
    <r>
      <rPr>
        <b/>
        <sz val="12"/>
        <rFont val="標楷體"/>
        <family val="4"/>
        <charset val="136"/>
      </rPr>
      <t>：</t>
    </r>
    <r>
      <rPr>
        <b/>
        <u/>
        <sz val="12"/>
        <rFont val="標楷體"/>
        <family val="4"/>
        <charset val="136"/>
      </rPr>
      <t>非押金本人，不可繳回保管物；且櫃檯不代為保管。</t>
    </r>
    <phoneticPr fontId="3" type="noConversion"/>
  </si>
  <si>
    <r>
      <t>宏國學校財團法人</t>
    </r>
    <r>
      <rPr>
        <b/>
        <sz val="14"/>
        <rFont val="標楷體"/>
        <family val="4"/>
        <charset val="136"/>
      </rPr>
      <t>宏國德霖科技大學</t>
    </r>
    <r>
      <rPr>
        <sz val="14"/>
        <rFont val="標楷體"/>
        <family val="4"/>
        <charset val="136"/>
      </rPr>
      <t>114學年度第一學期學生宿舍床位分配表</t>
    </r>
    <phoneticPr fontId="3" type="noConversion"/>
  </si>
  <si>
    <t>X</t>
    <phoneticPr fontId="3" type="noConversion"/>
  </si>
  <si>
    <t>X</t>
    <phoneticPr fontId="3" type="noConversion"/>
  </si>
  <si>
    <t>X</t>
    <phoneticPr fontId="3" type="noConversion"/>
  </si>
  <si>
    <t>X</t>
    <phoneticPr fontId="3" type="noConversion"/>
  </si>
  <si>
    <t>X</t>
    <phoneticPr fontId="3" type="noConversion"/>
  </si>
  <si>
    <t>X</t>
    <phoneticPr fontId="3" type="noConversion"/>
  </si>
  <si>
    <t>X</t>
    <phoneticPr fontId="3" type="noConversion"/>
  </si>
  <si>
    <t>性別平等寢室</t>
    <phoneticPr fontId="3" type="noConversion"/>
  </si>
  <si>
    <t>性別平等寢室</t>
    <phoneticPr fontId="3" type="noConversion"/>
  </si>
  <si>
    <t>合計本國男生新生：</t>
    <phoneticPr fontId="3" type="noConversion"/>
  </si>
  <si>
    <r>
      <t>含</t>
    </r>
    <r>
      <rPr>
        <sz val="10"/>
        <color rgb="FFFF0000"/>
        <rFont val="標楷體"/>
        <family val="4"/>
        <charset val="136"/>
      </rPr>
      <t>1101-4床、身障1102-2床</t>
    </r>
    <r>
      <rPr>
        <sz val="10"/>
        <rFont val="標楷體"/>
        <family val="4"/>
        <charset val="136"/>
      </rPr>
      <t>；不含無對外窗2101-2床、2201-4床、值班(1201)、庫房(1111及1113)、中控室1212及1214)</t>
    </r>
    <phoneticPr fontId="3" type="noConversion"/>
  </si>
  <si>
    <r>
      <rPr>
        <sz val="10"/>
        <color rgb="FFFF0000"/>
        <rFont val="標楷體"/>
        <family val="4"/>
        <charset val="136"/>
      </rPr>
      <t>含身障3101-2床、無對外窗4101-2床、</t>
    </r>
    <r>
      <rPr>
        <sz val="10"/>
        <rFont val="標楷體"/>
        <family val="4"/>
        <charset val="136"/>
      </rPr>
      <t>；不含庫房3201-4、備用寢室-4201-4</t>
    </r>
    <phoneticPr fontId="3" type="noConversion"/>
  </si>
  <si>
    <t xml:space="preserve">
780床:
學生宿舍共計175房、780床
男84房(51+33)、398床(202+196)
女91房(58+33)、396床(228+168)
770床:
學生宿舍共計171房、770床
男82房(49+33)、392床(196+196)
女89房(56+33)、392床(224+168)
</t>
    <phoneticPr fontId="3" type="noConversion"/>
  </si>
  <si>
    <t>學生宿舍二舍(圖書館)學生住宿人數分析表 (教職員不列計)</t>
    <phoneticPr fontId="3" type="noConversion"/>
  </si>
  <si>
    <t>學生宿舍一舍(原學生宿舍)學生住宿人數分析表 (教職員不列計)</t>
    <phoneticPr fontId="3" type="noConversion"/>
  </si>
  <si>
    <t>小計</t>
    <phoneticPr fontId="3" type="noConversion"/>
  </si>
  <si>
    <r>
      <rPr>
        <sz val="12"/>
        <rFont val="標楷體"/>
        <family val="4"/>
        <charset val="136"/>
      </rPr>
      <t>1-1、宿舍一舍計109房、430床(男51房、202床；女58房、228床)，其中教職員4床(1101-4)、傷病6床(1102-2、3101-2、4101-2)。</t>
    </r>
    <r>
      <rPr>
        <sz val="12"/>
        <color rgb="FFFF0000"/>
        <rFont val="標楷體"/>
        <family val="4"/>
        <charset val="136"/>
      </rPr>
      <t xml:space="preserve">
1-2、宿舍一舍計105房、420床，男49房、196床；女56房、224床。
</t>
    </r>
    <r>
      <rPr>
        <sz val="12"/>
        <rFont val="標楷體"/>
        <family val="4"/>
        <charset val="136"/>
      </rPr>
      <t xml:space="preserve">2、宿舍二舍計66房、350床，男33房、182床；女33房、168床。
</t>
    </r>
    <r>
      <rPr>
        <sz val="12"/>
        <color rgb="FFFF0000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 xml:space="preserve">3-1、學生宿舍共計175房、780床，男生84房(51+33)、398床(202+196)；女91房(58+33)、396床(228+168)。
</t>
    </r>
    <r>
      <rPr>
        <sz val="12"/>
        <color rgb="FFFF0000"/>
        <rFont val="標楷體"/>
        <family val="4"/>
        <charset val="136"/>
      </rPr>
      <t>3-2、學生宿舍共計171房、770床，男82房(49+33)、392床(196+196)；女89房(56+33)、392床(224+168)。</t>
    </r>
    <r>
      <rPr>
        <sz val="12"/>
        <rFont val="標楷體"/>
        <family val="4"/>
        <charset val="136"/>
      </rPr>
      <t xml:space="preserve">
</t>
    </r>
    <phoneticPr fontId="3" type="noConversion"/>
  </si>
  <si>
    <t>進二餐一A</t>
    <phoneticPr fontId="3" type="noConversion"/>
  </si>
  <si>
    <t>四園僑一1</t>
    <phoneticPr fontId="3" type="noConversion"/>
  </si>
  <si>
    <t>四土一1</t>
    <phoneticPr fontId="3" type="noConversion"/>
  </si>
  <si>
    <t>四園僑一1</t>
    <phoneticPr fontId="3" type="noConversion"/>
  </si>
  <si>
    <t>四園僑一2</t>
    <phoneticPr fontId="3" type="noConversion"/>
  </si>
  <si>
    <t>四園僑一2</t>
    <phoneticPr fontId="3" type="noConversion"/>
  </si>
  <si>
    <t>五土一1</t>
    <phoneticPr fontId="3" type="noConversion"/>
  </si>
  <si>
    <t>五餐一1</t>
    <phoneticPr fontId="3" type="noConversion"/>
  </si>
  <si>
    <t>五資一1</t>
    <phoneticPr fontId="3" type="noConversion"/>
  </si>
  <si>
    <t>四土一1</t>
    <phoneticPr fontId="3" type="noConversion"/>
  </si>
  <si>
    <t>四餐一1</t>
    <phoneticPr fontId="3" type="noConversion"/>
  </si>
  <si>
    <t>四廚一1</t>
    <phoneticPr fontId="3" type="noConversion"/>
  </si>
  <si>
    <t>(姓名)紫  底--------遠地</t>
    <phoneticPr fontId="3" type="noConversion"/>
  </si>
  <si>
    <t>五室一1</t>
    <phoneticPr fontId="3" type="noConversion"/>
  </si>
  <si>
    <t>五餐一1</t>
    <phoneticPr fontId="3" type="noConversion"/>
  </si>
  <si>
    <t>五餐一1</t>
    <phoneticPr fontId="3" type="noConversion"/>
  </si>
  <si>
    <t>四園一1</t>
    <phoneticPr fontId="3" type="noConversion"/>
  </si>
  <si>
    <t>四廚一1</t>
    <phoneticPr fontId="3" type="noConversion"/>
  </si>
  <si>
    <t>四餐一1</t>
    <phoneticPr fontId="3" type="noConversion"/>
  </si>
  <si>
    <t>海青班</t>
    <phoneticPr fontId="3" type="noConversion"/>
  </si>
  <si>
    <t>海青班</t>
    <phoneticPr fontId="3" type="noConversion"/>
  </si>
  <si>
    <t>海青班</t>
    <phoneticPr fontId="3" type="noConversion"/>
  </si>
  <si>
    <r>
      <rPr>
        <u/>
        <sz val="13"/>
        <color theme="0"/>
        <rFont val="標楷體"/>
        <family val="4"/>
        <charset val="136"/>
      </rPr>
      <t>阮</t>
    </r>
    <r>
      <rPr>
        <sz val="13"/>
        <color theme="0"/>
        <rFont val="標楷體"/>
        <family val="4"/>
        <charset val="136"/>
      </rPr>
      <t>氏明玄</t>
    </r>
    <phoneticPr fontId="3" type="noConversion"/>
  </si>
  <si>
    <t>四機二1</t>
    <phoneticPr fontId="3" type="noConversion"/>
  </si>
  <si>
    <r>
      <rPr>
        <u/>
        <sz val="13"/>
        <rFont val="標楷體"/>
        <family val="4"/>
        <charset val="136"/>
      </rPr>
      <t>梅</t>
    </r>
    <r>
      <rPr>
        <sz val="13"/>
        <rFont val="標楷體"/>
        <family val="4"/>
        <charset val="136"/>
      </rPr>
      <t>o達</t>
    </r>
    <phoneticPr fontId="3" type="noConversion"/>
  </si>
  <si>
    <t>吳o輝</t>
    <phoneticPr fontId="3" type="noConversion"/>
  </si>
  <si>
    <t>龔o和</t>
    <phoneticPr fontId="3" type="noConversion"/>
  </si>
  <si>
    <t>黃o祿</t>
    <phoneticPr fontId="3" type="noConversion"/>
  </si>
  <si>
    <t>馮o德</t>
    <phoneticPr fontId="3" type="noConversion"/>
  </si>
  <si>
    <t>陳o興</t>
    <phoneticPr fontId="3" type="noConversion"/>
  </si>
  <si>
    <t>阮o元</t>
    <phoneticPr fontId="3" type="noConversion"/>
  </si>
  <si>
    <t>黎o慶</t>
    <phoneticPr fontId="3" type="noConversion"/>
  </si>
  <si>
    <t>麻o俊</t>
    <phoneticPr fontId="3" type="noConversion"/>
  </si>
  <si>
    <r>
      <rPr>
        <b/>
        <i/>
        <u/>
        <sz val="13"/>
        <rFont val="標楷體"/>
        <family val="4"/>
        <charset val="136"/>
      </rPr>
      <t>微</t>
    </r>
    <r>
      <rPr>
        <b/>
        <i/>
        <sz val="13"/>
        <rFont val="標楷體"/>
        <family val="4"/>
        <charset val="136"/>
      </rPr>
      <t>o俊</t>
    </r>
    <phoneticPr fontId="3" type="noConversion"/>
  </si>
  <si>
    <r>
      <rPr>
        <b/>
        <i/>
        <u/>
        <sz val="13"/>
        <rFont val="標楷體"/>
        <family val="4"/>
        <charset val="136"/>
      </rPr>
      <t>馮</t>
    </r>
    <r>
      <rPr>
        <b/>
        <i/>
        <sz val="13"/>
        <rFont val="標楷體"/>
        <family val="4"/>
        <charset val="136"/>
      </rPr>
      <t>o勇(越南)
PHUNG VAN DUNG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</si>
  <si>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o圓</t>
    </r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</si>
  <si>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o義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</si>
  <si>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o日</t>
    </r>
    <phoneticPr fontId="3" type="noConversion"/>
  </si>
  <si>
    <r>
      <t>阮</t>
    </r>
    <r>
      <rPr>
        <b/>
        <i/>
        <u/>
        <sz val="13"/>
        <rFont val="標楷體"/>
        <family val="4"/>
        <charset val="136"/>
      </rPr>
      <t>o玲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</si>
  <si>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o飛</t>
    </r>
    <phoneticPr fontId="3" type="noConversion"/>
  </si>
  <si>
    <r>
      <rPr>
        <b/>
        <i/>
        <u/>
        <sz val="13"/>
        <rFont val="標楷體"/>
        <family val="4"/>
        <charset val="136"/>
      </rPr>
      <t>鄧</t>
    </r>
    <r>
      <rPr>
        <b/>
        <i/>
        <sz val="13"/>
        <rFont val="標楷體"/>
        <family val="4"/>
        <charset val="136"/>
      </rPr>
      <t>o宇</t>
    </r>
    <phoneticPr fontId="3" type="noConversion"/>
  </si>
  <si>
    <r>
      <rPr>
        <u/>
        <sz val="13"/>
        <rFont val="標楷體"/>
        <family val="4"/>
        <charset val="136"/>
      </rPr>
      <t>蘇</t>
    </r>
    <r>
      <rPr>
        <sz val="13"/>
        <rFont val="標楷體"/>
        <family val="4"/>
        <charset val="136"/>
      </rPr>
      <t>o輝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</si>
  <si>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o林</t>
    </r>
    <phoneticPr fontId="3" type="noConversion"/>
  </si>
  <si>
    <t>杜o長</t>
    <phoneticPr fontId="3" type="noConversion"/>
  </si>
  <si>
    <r>
      <rPr>
        <b/>
        <i/>
        <u/>
        <sz val="13"/>
        <rFont val="標楷體"/>
        <family val="4"/>
        <charset val="136"/>
      </rPr>
      <t>武</t>
    </r>
    <r>
      <rPr>
        <b/>
        <i/>
        <sz val="13"/>
        <rFont val="標楷體"/>
        <family val="4"/>
        <charset val="136"/>
      </rPr>
      <t>o雄</t>
    </r>
    <phoneticPr fontId="3" type="noConversion"/>
  </si>
  <si>
    <r>
      <rPr>
        <b/>
        <i/>
        <u/>
        <sz val="13"/>
        <rFont val="標楷體"/>
        <family val="4"/>
        <charset val="136"/>
      </rPr>
      <t>楊</t>
    </r>
    <r>
      <rPr>
        <b/>
        <i/>
        <sz val="13"/>
        <rFont val="標楷體"/>
        <family val="4"/>
        <charset val="136"/>
      </rPr>
      <t>o福</t>
    </r>
    <phoneticPr fontId="3" type="noConversion"/>
  </si>
  <si>
    <r>
      <rPr>
        <b/>
        <i/>
        <u/>
        <sz val="13"/>
        <rFont val="標楷體"/>
        <family val="4"/>
        <charset val="136"/>
      </rPr>
      <t>楊</t>
    </r>
    <r>
      <rPr>
        <b/>
        <i/>
        <sz val="13"/>
        <rFont val="標楷體"/>
        <family val="4"/>
        <charset val="136"/>
      </rPr>
      <t>o榮</t>
    </r>
    <phoneticPr fontId="3" type="noConversion"/>
  </si>
  <si>
    <r>
      <rPr>
        <u/>
        <sz val="13"/>
        <rFont val="標楷體"/>
        <family val="4"/>
        <charset val="136"/>
      </rPr>
      <t>阮</t>
    </r>
    <r>
      <rPr>
        <sz val="13"/>
        <rFont val="標楷體"/>
        <family val="4"/>
        <charset val="136"/>
      </rPr>
      <t>o智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</si>
  <si>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o哲</t>
    </r>
    <phoneticPr fontId="3" type="noConversion"/>
  </si>
  <si>
    <t>陳o翔</t>
    <phoneticPr fontId="3" type="noConversion"/>
  </si>
  <si>
    <t>林o齊</t>
    <phoneticPr fontId="3" type="noConversion"/>
  </si>
  <si>
    <t>郭o謙</t>
    <phoneticPr fontId="3" type="noConversion"/>
  </si>
  <si>
    <t>何o宇</t>
    <phoneticPr fontId="3" type="noConversion"/>
  </si>
  <si>
    <t>黃o嘉</t>
    <phoneticPr fontId="3" type="noConversion"/>
  </si>
  <si>
    <t>陳o翰</t>
    <phoneticPr fontId="3" type="noConversion"/>
  </si>
  <si>
    <t>葉o恩</t>
    <phoneticPr fontId="3" type="noConversion"/>
  </si>
  <si>
    <t>簡o諺</t>
    <phoneticPr fontId="3" type="noConversion"/>
  </si>
  <si>
    <t>蔡o祈</t>
    <phoneticPr fontId="3" type="noConversion"/>
  </si>
  <si>
    <t>馬o善</t>
    <phoneticPr fontId="3" type="noConversion"/>
  </si>
  <si>
    <t>鐘o祐</t>
    <phoneticPr fontId="3" type="noConversion"/>
  </si>
  <si>
    <r>
      <rPr>
        <u/>
        <sz val="13"/>
        <color rgb="FF0000FF"/>
        <rFont val="標楷體"/>
        <family val="4"/>
        <charset val="136"/>
      </rPr>
      <t>黃</t>
    </r>
    <r>
      <rPr>
        <sz val="13"/>
        <color rgb="FF0000FF"/>
        <rFont val="標楷體"/>
        <family val="4"/>
        <charset val="136"/>
      </rPr>
      <t>o賢</t>
    </r>
    <phoneticPr fontId="3" type="noConversion"/>
  </si>
  <si>
    <r>
      <rPr>
        <u/>
        <sz val="13"/>
        <color rgb="FF0000FF"/>
        <rFont val="標楷體"/>
        <family val="4"/>
        <charset val="136"/>
      </rPr>
      <t>洪</t>
    </r>
    <r>
      <rPr>
        <sz val="13"/>
        <color rgb="FF0000FF"/>
        <rFont val="標楷體"/>
        <family val="4"/>
        <charset val="136"/>
      </rPr>
      <t>o富</t>
    </r>
    <phoneticPr fontId="3" type="noConversion"/>
  </si>
  <si>
    <t>黃o德</t>
    <phoneticPr fontId="3" type="noConversion"/>
  </si>
  <si>
    <t>吳o軒</t>
    <phoneticPr fontId="3" type="noConversion"/>
  </si>
  <si>
    <t>鄧o強</t>
    <phoneticPr fontId="3" type="noConversion"/>
  </si>
  <si>
    <t>阮o霖</t>
    <phoneticPr fontId="3" type="noConversion"/>
  </si>
  <si>
    <t>伍o雄(印尼)</t>
    <phoneticPr fontId="176" type="noConversion"/>
  </si>
  <si>
    <t>林o豪</t>
    <phoneticPr fontId="3" type="noConversion"/>
  </si>
  <si>
    <t>林o軒</t>
    <phoneticPr fontId="3" type="noConversion"/>
  </si>
  <si>
    <t>葉o豪</t>
    <phoneticPr fontId="3" type="noConversion"/>
  </si>
  <si>
    <t>曾o賢</t>
    <phoneticPr fontId="3" type="noConversion"/>
  </si>
  <si>
    <t>張o恩</t>
    <phoneticPr fontId="3" type="noConversion"/>
  </si>
  <si>
    <t>謝o彬</t>
    <phoneticPr fontId="3" type="noConversion"/>
  </si>
  <si>
    <t>郭o漢</t>
    <phoneticPr fontId="3" type="noConversion"/>
  </si>
  <si>
    <r>
      <rPr>
        <b/>
        <i/>
        <u/>
        <sz val="13"/>
        <rFont val="標楷體"/>
        <family val="4"/>
        <charset val="136"/>
      </rPr>
      <t>楊</t>
    </r>
    <r>
      <rPr>
        <b/>
        <i/>
        <sz val="13"/>
        <rFont val="標楷體"/>
        <family val="4"/>
        <charset val="136"/>
      </rPr>
      <t>o泉</t>
    </r>
    <phoneticPr fontId="3" type="noConversion"/>
  </si>
  <si>
    <r>
      <rPr>
        <b/>
        <i/>
        <u/>
        <sz val="13"/>
        <rFont val="標楷體"/>
        <family val="4"/>
        <charset val="136"/>
      </rPr>
      <t>童</t>
    </r>
    <r>
      <rPr>
        <b/>
        <i/>
        <sz val="13"/>
        <rFont val="標楷體"/>
        <family val="4"/>
        <charset val="136"/>
      </rPr>
      <t>o英</t>
    </r>
    <phoneticPr fontId="3" type="noConversion"/>
  </si>
  <si>
    <r>
      <rPr>
        <b/>
        <i/>
        <u/>
        <sz val="13"/>
        <rFont val="標楷體"/>
        <family val="4"/>
        <charset val="136"/>
      </rPr>
      <t>楊o</t>
    </r>
    <r>
      <rPr>
        <b/>
        <i/>
        <sz val="13"/>
        <rFont val="標楷體"/>
        <family val="4"/>
        <charset val="136"/>
      </rPr>
      <t>孝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</si>
  <si>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o善</t>
    </r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</si>
  <si>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o實</t>
    </r>
    <phoneticPr fontId="3" type="noConversion"/>
  </si>
  <si>
    <r>
      <rPr>
        <b/>
        <i/>
        <u/>
        <sz val="13"/>
        <rFont val="標楷體"/>
        <family val="4"/>
        <charset val="136"/>
      </rPr>
      <t>翁</t>
    </r>
    <r>
      <rPr>
        <b/>
        <i/>
        <sz val="13"/>
        <rFont val="標楷體"/>
        <family val="4"/>
        <charset val="136"/>
      </rPr>
      <t>o呈</t>
    </r>
    <phoneticPr fontId="3" type="noConversion"/>
  </si>
  <si>
    <r>
      <rPr>
        <b/>
        <i/>
        <u/>
        <sz val="13"/>
        <rFont val="標楷體"/>
        <family val="4"/>
        <charset val="136"/>
      </rPr>
      <t>胡</t>
    </r>
    <r>
      <rPr>
        <b/>
        <i/>
        <sz val="13"/>
        <rFont val="標楷體"/>
        <family val="4"/>
        <charset val="136"/>
      </rPr>
      <t>o文</t>
    </r>
    <phoneticPr fontId="3" type="noConversion"/>
  </si>
  <si>
    <r>
      <t>江o俊</t>
    </r>
    <r>
      <rPr>
        <b/>
        <i/>
        <sz val="12"/>
        <rFont val="標楷體"/>
        <family val="4"/>
        <charset val="136"/>
      </rPr>
      <t>(馬來西亞)</t>
    </r>
    <phoneticPr fontId="109" type="noConversion"/>
  </si>
  <si>
    <r>
      <rPr>
        <b/>
        <i/>
        <u/>
        <sz val="12"/>
        <rFont val="標楷體"/>
        <family val="4"/>
        <charset val="136"/>
      </rPr>
      <t>陳</t>
    </r>
    <r>
      <rPr>
        <b/>
        <i/>
        <sz val="12"/>
        <rFont val="標楷體"/>
        <family val="4"/>
        <charset val="136"/>
      </rPr>
      <t>o文(馬來西亞)</t>
    </r>
    <phoneticPr fontId="109" type="noConversion"/>
  </si>
  <si>
    <r>
      <rPr>
        <b/>
        <i/>
        <u/>
        <sz val="13"/>
        <rFont val="標楷體"/>
        <family val="4"/>
        <charset val="136"/>
      </rPr>
      <t>林</t>
    </r>
    <r>
      <rPr>
        <b/>
        <i/>
        <sz val="13"/>
        <rFont val="標楷體"/>
        <family val="4"/>
        <charset val="136"/>
      </rPr>
      <t>o偉(馬來西亞)</t>
    </r>
    <phoneticPr fontId="3" type="noConversion"/>
  </si>
  <si>
    <r>
      <rPr>
        <b/>
        <i/>
        <u/>
        <sz val="13"/>
        <rFont val="標楷體"/>
        <family val="4"/>
        <charset val="136"/>
      </rPr>
      <t>李</t>
    </r>
    <r>
      <rPr>
        <b/>
        <i/>
        <sz val="13"/>
        <rFont val="標楷體"/>
        <family val="4"/>
        <charset val="136"/>
      </rPr>
      <t>o澤</t>
    </r>
    <phoneticPr fontId="3" type="noConversion"/>
  </si>
  <si>
    <r>
      <rPr>
        <b/>
        <i/>
        <u/>
        <sz val="13"/>
        <rFont val="標楷體"/>
        <family val="4"/>
        <charset val="136"/>
      </rPr>
      <t>張</t>
    </r>
    <r>
      <rPr>
        <b/>
        <i/>
        <sz val="13"/>
        <rFont val="標楷體"/>
        <family val="4"/>
        <charset val="136"/>
      </rPr>
      <t>o銘</t>
    </r>
    <phoneticPr fontId="3" type="noConversion"/>
  </si>
  <si>
    <r>
      <rPr>
        <b/>
        <i/>
        <u/>
        <sz val="13"/>
        <rFont val="標楷體"/>
        <family val="4"/>
        <charset val="136"/>
      </rPr>
      <t>李</t>
    </r>
    <r>
      <rPr>
        <b/>
        <i/>
        <sz val="13"/>
        <rFont val="標楷體"/>
        <family val="4"/>
        <charset val="136"/>
      </rPr>
      <t>o儒</t>
    </r>
    <phoneticPr fontId="3" type="noConversion"/>
  </si>
  <si>
    <r>
      <rPr>
        <b/>
        <i/>
        <u/>
        <sz val="12"/>
        <rFont val="標楷體"/>
        <family val="4"/>
        <charset val="136"/>
      </rPr>
      <t>韋</t>
    </r>
    <r>
      <rPr>
        <b/>
        <i/>
        <sz val="13"/>
        <rFont val="標楷體"/>
        <family val="4"/>
        <charset val="136"/>
      </rPr>
      <t>o翔(馬來西亞)</t>
    </r>
    <phoneticPr fontId="3" type="noConversion"/>
  </si>
  <si>
    <r>
      <rPr>
        <b/>
        <i/>
        <u/>
        <sz val="12"/>
        <rFont val="標楷體"/>
        <family val="4"/>
        <charset val="136"/>
      </rPr>
      <t>陳</t>
    </r>
    <r>
      <rPr>
        <b/>
        <i/>
        <sz val="12"/>
        <rFont val="標楷體"/>
        <family val="4"/>
        <charset val="136"/>
      </rPr>
      <t>o竤(馬來西亞)</t>
    </r>
    <phoneticPr fontId="3" type="noConversion"/>
  </si>
  <si>
    <r>
      <rPr>
        <b/>
        <i/>
        <u/>
        <sz val="13"/>
        <rFont val="標楷體"/>
        <family val="4"/>
        <charset val="136"/>
      </rPr>
      <t>黃</t>
    </r>
    <r>
      <rPr>
        <b/>
        <i/>
        <sz val="13"/>
        <rFont val="標楷體"/>
        <family val="4"/>
        <charset val="136"/>
      </rPr>
      <t>o丞</t>
    </r>
    <phoneticPr fontId="3" type="noConversion"/>
  </si>
  <si>
    <r>
      <rPr>
        <b/>
        <i/>
        <u/>
        <sz val="13"/>
        <rFont val="標楷體"/>
        <family val="4"/>
        <charset val="136"/>
      </rPr>
      <t>林</t>
    </r>
    <r>
      <rPr>
        <b/>
        <i/>
        <sz val="13"/>
        <rFont val="標楷體"/>
        <family val="4"/>
        <charset val="136"/>
      </rPr>
      <t>o麒</t>
    </r>
    <phoneticPr fontId="3" type="noConversion"/>
  </si>
  <si>
    <r>
      <rPr>
        <b/>
        <i/>
        <u/>
        <sz val="13"/>
        <rFont val="標楷體"/>
        <family val="4"/>
        <charset val="136"/>
      </rPr>
      <t>黃</t>
    </r>
    <r>
      <rPr>
        <b/>
        <i/>
        <sz val="13"/>
        <rFont val="標楷體"/>
        <family val="4"/>
        <charset val="136"/>
      </rPr>
      <t>o鈞</t>
    </r>
    <phoneticPr fontId="3" type="noConversion"/>
  </si>
  <si>
    <r>
      <rPr>
        <b/>
        <i/>
        <u/>
        <sz val="13"/>
        <rFont val="標楷體"/>
        <family val="4"/>
        <charset val="136"/>
      </rPr>
      <t>李</t>
    </r>
    <r>
      <rPr>
        <b/>
        <i/>
        <sz val="13"/>
        <rFont val="標楷體"/>
        <family val="4"/>
        <charset val="136"/>
      </rPr>
      <t>o鈞</t>
    </r>
    <phoneticPr fontId="3" type="noConversion"/>
  </si>
  <si>
    <t>四園六1</t>
    <phoneticPr fontId="3" type="noConversion"/>
  </si>
  <si>
    <t>阮o賢</t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</si>
  <si>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o征</t>
    </r>
    <phoneticPr fontId="3" type="noConversion"/>
  </si>
  <si>
    <t>阮o蘭</t>
    <phoneticPr fontId="3" type="noConversion"/>
  </si>
  <si>
    <r>
      <rPr>
        <b/>
        <i/>
        <u/>
        <sz val="13"/>
        <rFont val="標楷體"/>
        <family val="4"/>
        <charset val="136"/>
      </rPr>
      <t>郭氏</t>
    </r>
    <r>
      <rPr>
        <b/>
        <i/>
        <sz val="13"/>
        <rFont val="標楷體"/>
        <family val="4"/>
        <charset val="136"/>
      </rPr>
      <t>o映</t>
    </r>
    <phoneticPr fontId="3" type="noConversion"/>
  </si>
  <si>
    <t>武o莊</t>
    <phoneticPr fontId="3" type="noConversion"/>
  </si>
  <si>
    <r>
      <rPr>
        <b/>
        <i/>
        <u/>
        <sz val="13"/>
        <rFont val="標楷體"/>
        <family val="4"/>
        <charset val="136"/>
      </rPr>
      <t>范</t>
    </r>
    <r>
      <rPr>
        <b/>
        <i/>
        <sz val="13"/>
        <rFont val="標楷體"/>
        <family val="4"/>
        <charset val="136"/>
      </rPr>
      <t>氏o玲</t>
    </r>
    <phoneticPr fontId="3" type="noConversion"/>
  </si>
  <si>
    <r>
      <rPr>
        <b/>
        <i/>
        <u/>
        <sz val="13"/>
        <rFont val="標楷體"/>
        <family val="4"/>
        <charset val="136"/>
      </rPr>
      <t>鄧</t>
    </r>
    <r>
      <rPr>
        <b/>
        <i/>
        <sz val="13"/>
        <rFont val="標楷體"/>
        <family val="4"/>
        <charset val="136"/>
      </rPr>
      <t>o書</t>
    </r>
    <phoneticPr fontId="3" type="noConversion"/>
  </si>
  <si>
    <r>
      <rPr>
        <b/>
        <i/>
        <u/>
        <sz val="13"/>
        <rFont val="標楷體"/>
        <family val="4"/>
        <charset val="136"/>
      </rPr>
      <t>甲</t>
    </r>
    <r>
      <rPr>
        <b/>
        <i/>
        <sz val="13"/>
        <rFont val="標楷體"/>
        <family val="4"/>
        <charset val="136"/>
      </rPr>
      <t>o莊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</si>
  <si>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o瓊</t>
    </r>
    <phoneticPr fontId="3" type="noConversion"/>
  </si>
  <si>
    <r>
      <rPr>
        <b/>
        <i/>
        <u/>
        <sz val="13"/>
        <rFont val="標楷體"/>
        <family val="4"/>
        <charset val="136"/>
      </rPr>
      <t>裴氏</t>
    </r>
    <r>
      <rPr>
        <b/>
        <i/>
        <sz val="13"/>
        <rFont val="標楷體"/>
        <family val="4"/>
        <charset val="136"/>
      </rPr>
      <t>o姮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</si>
  <si>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o芳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</si>
  <si>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o垂</t>
    </r>
    <phoneticPr fontId="3" type="noConversion"/>
  </si>
  <si>
    <r>
      <rPr>
        <b/>
        <i/>
        <u/>
        <sz val="13"/>
        <rFont val="標楷體"/>
        <family val="4"/>
        <charset val="136"/>
      </rPr>
      <t>阮o</t>
    </r>
    <r>
      <rPr>
        <b/>
        <i/>
        <sz val="13"/>
        <rFont val="標楷體"/>
        <family val="4"/>
        <charset val="136"/>
      </rPr>
      <t>玲</t>
    </r>
    <phoneticPr fontId="3" type="noConversion"/>
  </si>
  <si>
    <r>
      <rPr>
        <b/>
        <i/>
        <u/>
        <sz val="13"/>
        <rFont val="標楷體"/>
        <family val="4"/>
        <charset val="136"/>
      </rPr>
      <t>黃</t>
    </r>
    <r>
      <rPr>
        <b/>
        <i/>
        <sz val="13"/>
        <rFont val="標楷體"/>
        <family val="4"/>
        <charset val="136"/>
      </rPr>
      <t>o鳳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</si>
  <si>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氏o香</t>
    </r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</si>
  <si>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氏o賢</t>
    </r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</si>
  <si>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阮o玲</t>
    </r>
    <phoneticPr fontId="3" type="noConversion"/>
  </si>
  <si>
    <r>
      <rPr>
        <b/>
        <i/>
        <u/>
        <sz val="13"/>
        <rFont val="標楷體"/>
        <family val="4"/>
        <charset val="136"/>
      </rPr>
      <t>梁氏</t>
    </r>
    <r>
      <rPr>
        <b/>
        <i/>
        <sz val="13"/>
        <rFont val="標楷體"/>
        <family val="4"/>
        <charset val="136"/>
      </rPr>
      <t>o娟</t>
    </r>
    <phoneticPr fontId="3" type="noConversion"/>
  </si>
  <si>
    <t>張o芬</t>
    <phoneticPr fontId="3" type="noConversion"/>
  </si>
  <si>
    <t>蔡o娟</t>
    <phoneticPr fontId="3" type="noConversion"/>
  </si>
  <si>
    <t>李o花</t>
    <phoneticPr fontId="3" type="noConversion"/>
  </si>
  <si>
    <t>黃o玲</t>
    <phoneticPr fontId="3" type="noConversion"/>
  </si>
  <si>
    <t>劉o佳</t>
    <phoneticPr fontId="3" type="noConversion"/>
  </si>
  <si>
    <t>申o蔀</t>
    <phoneticPr fontId="3" type="noConversion"/>
  </si>
  <si>
    <t>路o伶</t>
    <phoneticPr fontId="3" type="noConversion"/>
  </si>
  <si>
    <t>夏o娜</t>
    <phoneticPr fontId="3" type="noConversion"/>
  </si>
  <si>
    <t>錢o玉</t>
    <phoneticPr fontId="3" type="noConversion"/>
  </si>
  <si>
    <t>張o雯</t>
    <phoneticPr fontId="3" type="noConversion"/>
  </si>
  <si>
    <r>
      <rPr>
        <b/>
        <i/>
        <u/>
        <sz val="13"/>
        <rFont val="標楷體"/>
        <family val="4"/>
        <charset val="136"/>
      </rPr>
      <t>阮氏</t>
    </r>
    <r>
      <rPr>
        <b/>
        <i/>
        <sz val="13"/>
        <rFont val="標楷體"/>
        <family val="4"/>
        <charset val="136"/>
      </rPr>
      <t>o姮</t>
    </r>
    <phoneticPr fontId="3" type="noConversion"/>
  </si>
  <si>
    <t>阮陳o紅</t>
    <phoneticPr fontId="3" type="noConversion"/>
  </si>
  <si>
    <r>
      <rPr>
        <b/>
        <i/>
        <u/>
        <sz val="13"/>
        <rFont val="標楷體"/>
        <family val="4"/>
        <charset val="136"/>
      </rPr>
      <t>阮氏</t>
    </r>
    <r>
      <rPr>
        <b/>
        <i/>
        <sz val="13"/>
        <rFont val="標楷體"/>
        <family val="4"/>
        <charset val="136"/>
      </rPr>
      <t>o莊</t>
    </r>
    <phoneticPr fontId="109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</si>
  <si>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氏o賢</t>
    </r>
    <phoneticPr fontId="3" type="noConversion"/>
  </si>
  <si>
    <r>
      <rPr>
        <b/>
        <i/>
        <u/>
        <sz val="13"/>
        <rFont val="標楷體"/>
        <family val="4"/>
        <charset val="136"/>
      </rPr>
      <t>胡</t>
    </r>
    <r>
      <rPr>
        <b/>
        <i/>
        <sz val="13"/>
        <rFont val="標楷體"/>
        <family val="4"/>
        <charset val="136"/>
      </rPr>
      <t>氏o娥</t>
    </r>
    <phoneticPr fontId="3" type="noConversion"/>
  </si>
  <si>
    <r>
      <rPr>
        <b/>
        <i/>
        <u/>
        <sz val="13"/>
        <rFont val="標楷體"/>
        <family val="4"/>
        <charset val="136"/>
      </rPr>
      <t>黎</t>
    </r>
    <r>
      <rPr>
        <b/>
        <i/>
        <sz val="13"/>
        <rFont val="標楷體"/>
        <family val="4"/>
        <charset val="136"/>
      </rPr>
      <t>氏o玲</t>
    </r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</si>
  <si>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氏o霞</t>
    </r>
    <phoneticPr fontId="109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</si>
  <si>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氏o茶</t>
    </r>
    <phoneticPr fontId="109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</si>
  <si>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氏o雲</t>
    </r>
    <phoneticPr fontId="3" type="noConversion"/>
  </si>
  <si>
    <r>
      <t>阮氏</t>
    </r>
    <r>
      <rPr>
        <b/>
        <i/>
        <u/>
        <sz val="13"/>
        <rFont val="標楷體"/>
        <family val="4"/>
        <charset val="136"/>
      </rPr>
      <t>o玄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</si>
  <si>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黃o英</t>
    </r>
    <phoneticPr fontId="3" type="noConversion"/>
  </si>
  <si>
    <r>
      <rPr>
        <b/>
        <i/>
        <u/>
        <sz val="13"/>
        <rFont val="標楷體"/>
        <family val="4"/>
        <charset val="136"/>
      </rPr>
      <t>莫</t>
    </r>
    <r>
      <rPr>
        <b/>
        <i/>
        <sz val="13"/>
        <rFont val="標楷體"/>
        <family val="4"/>
        <charset val="136"/>
      </rPr>
      <t>o惠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</si>
  <si>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 xml:space="preserve">氏o玄 </t>
    </r>
    <phoneticPr fontId="3" type="noConversion"/>
  </si>
  <si>
    <r>
      <t>阮氏</t>
    </r>
    <r>
      <rPr>
        <b/>
        <i/>
        <u/>
        <sz val="13"/>
        <rFont val="標楷體"/>
        <family val="4"/>
        <charset val="136"/>
      </rPr>
      <t>o瑛</t>
    </r>
    <phoneticPr fontId="3" type="noConversion"/>
  </si>
  <si>
    <t>趙o里</t>
    <phoneticPr fontId="3" type="noConversion"/>
  </si>
  <si>
    <t>溫o立</t>
    <phoneticPr fontId="3" type="noConversion"/>
  </si>
  <si>
    <t>官o諾</t>
    <phoneticPr fontId="3" type="noConversion"/>
  </si>
  <si>
    <t>林o財</t>
    <phoneticPr fontId="3" type="noConversion"/>
  </si>
  <si>
    <t>吳o麒</t>
    <phoneticPr fontId="3" type="noConversion"/>
  </si>
  <si>
    <r>
      <rPr>
        <b/>
        <i/>
        <u/>
        <sz val="13"/>
        <rFont val="標楷體"/>
        <family val="4"/>
        <charset val="136"/>
      </rPr>
      <t>范</t>
    </r>
    <r>
      <rPr>
        <b/>
        <i/>
        <sz val="13"/>
        <rFont val="標楷體"/>
        <family val="4"/>
        <charset val="136"/>
      </rPr>
      <t>o德</t>
    </r>
    <phoneticPr fontId="3" type="noConversion"/>
  </si>
  <si>
    <r>
      <rPr>
        <b/>
        <i/>
        <u/>
        <sz val="13"/>
        <rFont val="標楷體"/>
        <family val="4"/>
        <charset val="136"/>
      </rPr>
      <t>黎</t>
    </r>
    <r>
      <rPr>
        <b/>
        <i/>
        <sz val="13"/>
        <rFont val="標楷體"/>
        <family val="4"/>
        <charset val="136"/>
      </rPr>
      <t>o利</t>
    </r>
    <phoneticPr fontId="3" type="noConversion"/>
  </si>
  <si>
    <r>
      <rPr>
        <b/>
        <i/>
        <u/>
        <sz val="13"/>
        <rFont val="標楷體"/>
        <family val="4"/>
        <charset val="136"/>
      </rPr>
      <t>農</t>
    </r>
    <r>
      <rPr>
        <b/>
        <i/>
        <sz val="13"/>
        <rFont val="標楷體"/>
        <family val="4"/>
        <charset val="136"/>
      </rPr>
      <t>o章</t>
    </r>
    <phoneticPr fontId="157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</si>
  <si>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o誠</t>
    </r>
    <phoneticPr fontId="109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</si>
  <si>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o善</t>
    </r>
    <phoneticPr fontId="3" type="noConversion"/>
  </si>
  <si>
    <r>
      <rPr>
        <b/>
        <i/>
        <u/>
        <sz val="13"/>
        <rFont val="標楷體"/>
        <family val="4"/>
        <charset val="136"/>
      </rPr>
      <t>龍</t>
    </r>
    <r>
      <rPr>
        <b/>
        <i/>
        <sz val="13"/>
        <rFont val="標楷體"/>
        <family val="4"/>
        <charset val="136"/>
      </rPr>
      <t>o壽</t>
    </r>
    <phoneticPr fontId="3" type="noConversion"/>
  </si>
  <si>
    <r>
      <rPr>
        <b/>
        <i/>
        <u/>
        <sz val="13"/>
        <rFont val="標楷體"/>
        <family val="4"/>
        <charset val="136"/>
      </rPr>
      <t>黎</t>
    </r>
    <r>
      <rPr>
        <b/>
        <i/>
        <sz val="13"/>
        <rFont val="標楷體"/>
        <family val="4"/>
        <charset val="136"/>
      </rPr>
      <t>o達</t>
    </r>
    <phoneticPr fontId="109" type="noConversion"/>
  </si>
  <si>
    <r>
      <rPr>
        <b/>
        <i/>
        <u/>
        <sz val="13"/>
        <rFont val="標楷體"/>
        <family val="4"/>
        <charset val="136"/>
      </rPr>
      <t>潘</t>
    </r>
    <r>
      <rPr>
        <b/>
        <i/>
        <sz val="13"/>
        <rFont val="標楷體"/>
        <family val="4"/>
        <charset val="136"/>
      </rPr>
      <t>o勝</t>
    </r>
    <phoneticPr fontId="3" type="noConversion"/>
  </si>
  <si>
    <r>
      <rPr>
        <b/>
        <i/>
        <u/>
        <sz val="13"/>
        <rFont val="標楷體"/>
        <family val="4"/>
        <charset val="136"/>
      </rPr>
      <t>楊</t>
    </r>
    <r>
      <rPr>
        <b/>
        <i/>
        <sz val="13"/>
        <rFont val="標楷體"/>
        <family val="4"/>
        <charset val="136"/>
      </rPr>
      <t>o堅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</si>
  <si>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o雄</t>
    </r>
    <phoneticPr fontId="109" type="noConversion"/>
  </si>
  <si>
    <r>
      <rPr>
        <b/>
        <i/>
        <u/>
        <sz val="13"/>
        <rFont val="標楷體"/>
        <family val="4"/>
        <charset val="136"/>
      </rPr>
      <t>黎德</t>
    </r>
    <r>
      <rPr>
        <b/>
        <i/>
        <sz val="13"/>
        <rFont val="標楷體"/>
        <family val="4"/>
        <charset val="136"/>
      </rPr>
      <t>o龍</t>
    </r>
    <phoneticPr fontId="109" type="noConversion"/>
  </si>
  <si>
    <r>
      <rPr>
        <b/>
        <i/>
        <u/>
        <sz val="13"/>
        <rFont val="標楷體"/>
        <family val="4"/>
        <charset val="136"/>
      </rPr>
      <t>黃</t>
    </r>
    <r>
      <rPr>
        <b/>
        <i/>
        <sz val="13"/>
        <rFont val="標楷體"/>
        <family val="4"/>
        <charset val="136"/>
      </rPr>
      <t>o風</t>
    </r>
    <phoneticPr fontId="3" type="noConversion"/>
  </si>
  <si>
    <r>
      <rPr>
        <b/>
        <i/>
        <u/>
        <sz val="13"/>
        <rFont val="標楷體"/>
        <family val="4"/>
        <charset val="136"/>
      </rPr>
      <t>陵</t>
    </r>
    <r>
      <rPr>
        <b/>
        <i/>
        <sz val="13"/>
        <rFont val="標楷體"/>
        <family val="4"/>
        <charset val="136"/>
      </rPr>
      <t>o士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</si>
  <si>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氏o釵</t>
    </r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</si>
  <si>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o艷</t>
    </r>
    <phoneticPr fontId="3" type="noConversion"/>
  </si>
  <si>
    <r>
      <rPr>
        <b/>
        <i/>
        <u/>
        <sz val="13"/>
        <rFont val="標楷體"/>
        <family val="4"/>
        <charset val="136"/>
      </rPr>
      <t>阮氏</t>
    </r>
    <r>
      <rPr>
        <b/>
        <i/>
        <sz val="13"/>
        <rFont val="標楷體"/>
        <family val="4"/>
        <charset val="136"/>
      </rPr>
      <t>o蓉</t>
    </r>
    <phoneticPr fontId="3" type="noConversion"/>
  </si>
  <si>
    <r>
      <rPr>
        <b/>
        <i/>
        <u/>
        <sz val="13"/>
        <rFont val="標楷體"/>
        <family val="4"/>
        <charset val="136"/>
      </rPr>
      <t>阮氏</t>
    </r>
    <r>
      <rPr>
        <b/>
        <i/>
        <sz val="13"/>
        <rFont val="標楷體"/>
        <family val="4"/>
        <charset val="136"/>
      </rPr>
      <t>o葉</t>
    </r>
    <phoneticPr fontId="3" type="noConversion"/>
  </si>
  <si>
    <t>潘o賢</t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</si>
  <si>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o蘭</t>
    </r>
    <phoneticPr fontId="3" type="noConversion"/>
  </si>
  <si>
    <t>范o仙</t>
    <phoneticPr fontId="3" type="noConversion"/>
  </si>
  <si>
    <r>
      <rPr>
        <b/>
        <i/>
        <u/>
        <sz val="13"/>
        <rFont val="標楷體"/>
        <family val="4"/>
        <charset val="136"/>
      </rPr>
      <t>高氏</t>
    </r>
    <r>
      <rPr>
        <b/>
        <i/>
        <sz val="13"/>
        <rFont val="標楷體"/>
        <family val="4"/>
        <charset val="136"/>
      </rPr>
      <t>o絨</t>
    </r>
    <phoneticPr fontId="3" type="noConversion"/>
  </si>
  <si>
    <t>阮氏o月</t>
    <phoneticPr fontId="3" type="noConversion"/>
  </si>
  <si>
    <r>
      <rPr>
        <b/>
        <i/>
        <u/>
        <sz val="13"/>
        <rFont val="標楷體"/>
        <family val="4"/>
        <charset val="136"/>
      </rPr>
      <t>吳</t>
    </r>
    <r>
      <rPr>
        <b/>
        <i/>
        <sz val="13"/>
        <rFont val="標楷體"/>
        <family val="4"/>
        <charset val="136"/>
      </rPr>
      <t>氏o瓊</t>
    </r>
    <phoneticPr fontId="3" type="noConversion"/>
  </si>
  <si>
    <r>
      <rPr>
        <b/>
        <i/>
        <u/>
        <sz val="13"/>
        <rFont val="標楷體"/>
        <family val="4"/>
        <charset val="136"/>
      </rPr>
      <t>周</t>
    </r>
    <r>
      <rPr>
        <b/>
        <i/>
        <sz val="13"/>
        <rFont val="標楷體"/>
        <family val="4"/>
        <charset val="136"/>
      </rPr>
      <t>氏o玉</t>
    </r>
    <phoneticPr fontId="3" type="noConversion"/>
  </si>
  <si>
    <t>甲o燕</t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</si>
  <si>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氏o草</t>
    </r>
    <phoneticPr fontId="3" type="noConversion"/>
  </si>
  <si>
    <t>潘氏o玲</t>
    <phoneticPr fontId="3" type="noConversion"/>
  </si>
  <si>
    <r>
      <rPr>
        <b/>
        <i/>
        <u/>
        <sz val="13"/>
        <rFont val="標楷體"/>
        <family val="4"/>
        <charset val="136"/>
      </rPr>
      <t>劉氏</t>
    </r>
    <r>
      <rPr>
        <b/>
        <i/>
        <sz val="13"/>
        <rFont val="標楷體"/>
        <family val="4"/>
        <charset val="136"/>
      </rPr>
      <t>o緣</t>
    </r>
    <phoneticPr fontId="3" type="noConversion"/>
  </si>
  <si>
    <t>裴o英</t>
    <phoneticPr fontId="3" type="noConversion"/>
  </si>
  <si>
    <r>
      <rPr>
        <b/>
        <i/>
        <u/>
        <sz val="13"/>
        <rFont val="標楷體"/>
        <family val="4"/>
        <charset val="136"/>
      </rPr>
      <t>阮氏</t>
    </r>
    <r>
      <rPr>
        <b/>
        <i/>
        <sz val="13"/>
        <rFont val="標楷體"/>
        <family val="4"/>
        <charset val="136"/>
      </rPr>
      <t>o莊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</si>
  <si>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o媚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</si>
  <si>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o草</t>
    </r>
    <phoneticPr fontId="3" type="noConversion"/>
  </si>
  <si>
    <r>
      <rPr>
        <b/>
        <i/>
        <u/>
        <sz val="13"/>
        <rFont val="標楷體"/>
        <family val="4"/>
        <charset val="136"/>
      </rPr>
      <t>鄧</t>
    </r>
    <r>
      <rPr>
        <b/>
        <i/>
        <sz val="13"/>
        <rFont val="標楷體"/>
        <family val="4"/>
        <charset val="136"/>
      </rPr>
      <t>o鈴</t>
    </r>
    <phoneticPr fontId="3" type="noConversion"/>
  </si>
  <si>
    <r>
      <rPr>
        <b/>
        <i/>
        <u/>
        <sz val="13"/>
        <rFont val="標楷體"/>
        <family val="4"/>
        <charset val="136"/>
      </rPr>
      <t>黎氏</t>
    </r>
    <r>
      <rPr>
        <b/>
        <i/>
        <sz val="13"/>
        <rFont val="標楷體"/>
        <family val="4"/>
        <charset val="136"/>
      </rPr>
      <t>o賢</t>
    </r>
    <phoneticPr fontId="3" type="noConversion"/>
  </si>
  <si>
    <r>
      <rPr>
        <b/>
        <i/>
        <u/>
        <sz val="13"/>
        <rFont val="標楷體"/>
        <family val="4"/>
        <charset val="136"/>
      </rPr>
      <t>丁</t>
    </r>
    <r>
      <rPr>
        <b/>
        <i/>
        <sz val="13"/>
        <rFont val="標楷體"/>
        <family val="4"/>
        <charset val="136"/>
      </rPr>
      <t>氏o竹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</si>
  <si>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o苑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</si>
  <si>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o紅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</si>
  <si>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氏o緣</t>
    </r>
    <phoneticPr fontId="3" type="noConversion"/>
  </si>
  <si>
    <r>
      <rPr>
        <b/>
        <i/>
        <u/>
        <sz val="13"/>
        <rFont val="標楷體"/>
        <family val="4"/>
        <charset val="136"/>
      </rPr>
      <t>韋</t>
    </r>
    <r>
      <rPr>
        <b/>
        <i/>
        <sz val="13"/>
        <rFont val="標楷體"/>
        <family val="4"/>
        <charset val="136"/>
      </rPr>
      <t>o貴</t>
    </r>
    <phoneticPr fontId="3" type="noConversion"/>
  </si>
  <si>
    <r>
      <rPr>
        <b/>
        <i/>
        <u/>
        <sz val="13"/>
        <rFont val="標楷體"/>
        <family val="4"/>
        <charset val="136"/>
      </rPr>
      <t>何</t>
    </r>
    <r>
      <rPr>
        <b/>
        <i/>
        <sz val="13"/>
        <rFont val="標楷體"/>
        <family val="4"/>
        <charset val="136"/>
      </rPr>
      <t>o香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</si>
  <si>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o蓮</t>
    </r>
    <phoneticPr fontId="3" type="noConversion"/>
  </si>
  <si>
    <r>
      <rPr>
        <b/>
        <i/>
        <u/>
        <sz val="13"/>
        <rFont val="標楷體"/>
        <family val="4"/>
        <charset val="136"/>
      </rPr>
      <t>范</t>
    </r>
    <r>
      <rPr>
        <b/>
        <i/>
        <sz val="13"/>
        <rFont val="標楷體"/>
        <family val="4"/>
        <charset val="136"/>
      </rPr>
      <t>氏o良</t>
    </r>
    <phoneticPr fontId="3" type="noConversion"/>
  </si>
  <si>
    <r>
      <rPr>
        <b/>
        <i/>
        <u/>
        <sz val="13"/>
        <rFont val="標楷體"/>
        <family val="4"/>
        <charset val="136"/>
      </rPr>
      <t>吳氏</t>
    </r>
    <r>
      <rPr>
        <b/>
        <i/>
        <sz val="13"/>
        <rFont val="標楷體"/>
        <family val="4"/>
        <charset val="136"/>
      </rPr>
      <t>o河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</si>
  <si>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o春</t>
    </r>
    <phoneticPr fontId="3" type="noConversion"/>
  </si>
  <si>
    <r>
      <rPr>
        <b/>
        <i/>
        <u/>
        <sz val="13"/>
        <rFont val="標楷體"/>
        <family val="4"/>
        <charset val="136"/>
      </rPr>
      <t>阮氏</t>
    </r>
    <r>
      <rPr>
        <b/>
        <i/>
        <sz val="13"/>
        <rFont val="標楷體"/>
        <family val="4"/>
        <charset val="136"/>
      </rPr>
      <t xml:space="preserve">o香 </t>
    </r>
    <phoneticPr fontId="3" type="noConversion"/>
  </si>
  <si>
    <r>
      <rPr>
        <b/>
        <i/>
        <u/>
        <sz val="13"/>
        <rFont val="標楷體"/>
        <family val="4"/>
        <charset val="136"/>
      </rPr>
      <t>黃</t>
    </r>
    <r>
      <rPr>
        <b/>
        <i/>
        <sz val="13"/>
        <rFont val="標楷體"/>
        <family val="4"/>
        <charset val="136"/>
      </rPr>
      <t>氏o玄</t>
    </r>
    <phoneticPr fontId="3" type="noConversion"/>
  </si>
  <si>
    <r>
      <t>阮</t>
    </r>
    <r>
      <rPr>
        <b/>
        <i/>
        <u/>
        <sz val="13"/>
        <rFont val="標楷體"/>
        <family val="4"/>
        <charset val="136"/>
      </rPr>
      <t>o銀</t>
    </r>
    <phoneticPr fontId="3" type="noConversion"/>
  </si>
  <si>
    <t>四資一</t>
  </si>
  <si>
    <r>
      <t>阮</t>
    </r>
    <r>
      <rPr>
        <b/>
        <i/>
        <sz val="13"/>
        <rFont val="標楷體"/>
        <family val="4"/>
        <charset val="136"/>
      </rPr>
      <t>o香</t>
    </r>
    <phoneticPr fontId="3" type="noConversion"/>
  </si>
  <si>
    <t>阮o春</t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</si>
  <si>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o芳</t>
    </r>
    <phoneticPr fontId="3" type="noConversion"/>
  </si>
  <si>
    <r>
      <rPr>
        <b/>
        <i/>
        <u/>
        <sz val="13"/>
        <rFont val="標楷體"/>
        <family val="4"/>
        <charset val="136"/>
      </rPr>
      <t>蘇</t>
    </r>
    <r>
      <rPr>
        <b/>
        <i/>
        <sz val="13"/>
        <rFont val="標楷體"/>
        <family val="4"/>
        <charset val="136"/>
      </rPr>
      <t>o賢</t>
    </r>
    <phoneticPr fontId="3" type="noConversion"/>
  </si>
  <si>
    <t>杜o蘭</t>
    <phoneticPr fontId="3" type="noConversion"/>
  </si>
  <si>
    <t>黎o燕</t>
    <phoneticPr fontId="3" type="noConversion"/>
  </si>
  <si>
    <t>阮氏o商</t>
    <phoneticPr fontId="3" type="noConversion"/>
  </si>
  <si>
    <t>陽o江</t>
    <phoneticPr fontId="3" type="noConversion"/>
  </si>
  <si>
    <t>四餐專修一</t>
  </si>
  <si>
    <r>
      <rPr>
        <b/>
        <i/>
        <u/>
        <sz val="14"/>
        <rFont val="標楷體"/>
        <family val="4"/>
        <charset val="136"/>
      </rPr>
      <t>陳</t>
    </r>
    <r>
      <rPr>
        <b/>
        <i/>
        <sz val="14"/>
        <rFont val="標楷體"/>
        <family val="4"/>
        <charset val="136"/>
      </rPr>
      <t>o如(越南)</t>
    </r>
    <phoneticPr fontId="3" type="noConversion"/>
  </si>
  <si>
    <r>
      <rPr>
        <b/>
        <i/>
        <u/>
        <sz val="13"/>
        <rFont val="標楷體"/>
        <family val="4"/>
        <charset val="136"/>
      </rPr>
      <t>武氏</t>
    </r>
    <r>
      <rPr>
        <b/>
        <i/>
        <sz val="13"/>
        <rFont val="標楷體"/>
        <family val="4"/>
        <charset val="136"/>
      </rPr>
      <t>o玲</t>
    </r>
    <phoneticPr fontId="3" type="noConversion"/>
  </si>
  <si>
    <t>潘o良</t>
    <phoneticPr fontId="3" type="noConversion"/>
  </si>
  <si>
    <r>
      <rPr>
        <b/>
        <i/>
        <u/>
        <sz val="13"/>
        <rFont val="標楷體"/>
        <family val="4"/>
        <charset val="136"/>
      </rPr>
      <t>鄭</t>
    </r>
    <r>
      <rPr>
        <b/>
        <i/>
        <sz val="13"/>
        <rFont val="標楷體"/>
        <family val="4"/>
        <charset val="136"/>
      </rPr>
      <t>o李</t>
    </r>
    <phoneticPr fontId="3" type="noConversion"/>
  </si>
  <si>
    <t>丁氏o紅</t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</si>
  <si>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o莊</t>
    </r>
    <phoneticPr fontId="3" type="noConversion"/>
  </si>
  <si>
    <r>
      <rPr>
        <b/>
        <i/>
        <u/>
        <sz val="13"/>
        <rFont val="標楷體"/>
        <family val="4"/>
        <charset val="136"/>
      </rPr>
      <t>段</t>
    </r>
    <r>
      <rPr>
        <b/>
        <i/>
        <sz val="13"/>
        <rFont val="標楷體"/>
        <family val="4"/>
        <charset val="136"/>
      </rPr>
      <t>氏o玲</t>
    </r>
    <phoneticPr fontId="3" type="noConversion"/>
  </si>
  <si>
    <r>
      <rPr>
        <b/>
        <i/>
        <u/>
        <sz val="13"/>
        <rFont val="標楷體"/>
        <family val="4"/>
        <charset val="136"/>
      </rPr>
      <t>范</t>
    </r>
    <r>
      <rPr>
        <b/>
        <i/>
        <sz val="13"/>
        <rFont val="標楷體"/>
        <family val="4"/>
        <charset val="136"/>
      </rPr>
      <t>氏o尼</t>
    </r>
    <phoneticPr fontId="3" type="noConversion"/>
  </si>
  <si>
    <r>
      <rPr>
        <b/>
        <i/>
        <u/>
        <sz val="13"/>
        <rFont val="標楷體"/>
        <family val="4"/>
        <charset val="136"/>
      </rPr>
      <t>武</t>
    </r>
    <r>
      <rPr>
        <b/>
        <i/>
        <sz val="13"/>
        <rFont val="標楷體"/>
        <family val="4"/>
        <charset val="136"/>
      </rPr>
      <t>o賢</t>
    </r>
    <phoneticPr fontId="3" type="noConversion"/>
  </si>
  <si>
    <t>阮o簪</t>
    <phoneticPr fontId="3" type="noConversion"/>
  </si>
  <si>
    <r>
      <rPr>
        <b/>
        <i/>
        <u/>
        <sz val="13"/>
        <rFont val="標楷體"/>
        <family val="4"/>
        <charset val="136"/>
      </rPr>
      <t>潘</t>
    </r>
    <r>
      <rPr>
        <b/>
        <i/>
        <sz val="13"/>
        <rFont val="標楷體"/>
        <family val="4"/>
        <charset val="136"/>
      </rPr>
      <t>o盛</t>
    </r>
    <phoneticPr fontId="3" type="noConversion"/>
  </si>
  <si>
    <r>
      <rPr>
        <b/>
        <i/>
        <u/>
        <sz val="13"/>
        <rFont val="標楷體"/>
        <family val="4"/>
        <charset val="136"/>
      </rPr>
      <t>梁</t>
    </r>
    <r>
      <rPr>
        <b/>
        <i/>
        <sz val="13"/>
        <rFont val="標楷體"/>
        <family val="4"/>
        <charset val="136"/>
      </rPr>
      <t>氏o靈</t>
    </r>
    <phoneticPr fontId="3" type="noConversion"/>
  </si>
  <si>
    <r>
      <rPr>
        <b/>
        <i/>
        <u/>
        <sz val="13"/>
        <rFont val="標楷體"/>
        <family val="4"/>
        <charset val="136"/>
      </rPr>
      <t>阮莊</t>
    </r>
    <r>
      <rPr>
        <b/>
        <i/>
        <sz val="13"/>
        <rFont val="標楷體"/>
        <family val="4"/>
        <charset val="136"/>
      </rPr>
      <t>o香</t>
    </r>
    <phoneticPr fontId="3" type="noConversion"/>
  </si>
  <si>
    <t>阮氏o薇</t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</si>
  <si>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o貞</t>
    </r>
    <phoneticPr fontId="3" type="noConversion"/>
  </si>
  <si>
    <r>
      <rPr>
        <b/>
        <i/>
        <u/>
        <sz val="13"/>
        <rFont val="標楷體"/>
        <family val="4"/>
        <charset val="136"/>
      </rPr>
      <t>楊</t>
    </r>
    <r>
      <rPr>
        <b/>
        <i/>
        <sz val="13"/>
        <rFont val="標楷體"/>
        <family val="4"/>
        <charset val="136"/>
      </rPr>
      <t>o珍</t>
    </r>
    <phoneticPr fontId="3" type="noConversion"/>
  </si>
  <si>
    <r>
      <rPr>
        <b/>
        <i/>
        <u/>
        <sz val="13"/>
        <rFont val="標楷體"/>
        <family val="4"/>
        <charset val="136"/>
      </rPr>
      <t>梅氏</t>
    </r>
    <r>
      <rPr>
        <b/>
        <i/>
        <sz val="13"/>
        <rFont val="標楷體"/>
        <family val="4"/>
        <charset val="136"/>
      </rPr>
      <t>o嵋</t>
    </r>
    <phoneticPr fontId="3" type="noConversion"/>
  </si>
  <si>
    <r>
      <rPr>
        <b/>
        <i/>
        <u/>
        <sz val="13"/>
        <rFont val="標楷體"/>
        <family val="4"/>
        <charset val="136"/>
      </rPr>
      <t>黎氏</t>
    </r>
    <r>
      <rPr>
        <b/>
        <i/>
        <sz val="13"/>
        <rFont val="標楷體"/>
        <family val="4"/>
        <charset val="136"/>
      </rPr>
      <t>o端</t>
    </r>
    <phoneticPr fontId="3" type="noConversion"/>
  </si>
  <si>
    <r>
      <t>阮氏</t>
    </r>
    <r>
      <rPr>
        <b/>
        <i/>
        <u/>
        <sz val="13"/>
        <rFont val="標楷體"/>
        <family val="4"/>
        <charset val="136"/>
      </rPr>
      <t>o如</t>
    </r>
    <phoneticPr fontId="3" type="noConversion"/>
  </si>
  <si>
    <r>
      <rPr>
        <b/>
        <i/>
        <u/>
        <sz val="13"/>
        <rFont val="標楷體"/>
        <family val="4"/>
        <charset val="136"/>
      </rPr>
      <t>橋氏</t>
    </r>
    <r>
      <rPr>
        <b/>
        <i/>
        <sz val="13"/>
        <rFont val="標楷體"/>
        <family val="4"/>
        <charset val="136"/>
      </rPr>
      <t>o莊</t>
    </r>
    <phoneticPr fontId="3" type="noConversion"/>
  </si>
  <si>
    <r>
      <rPr>
        <b/>
        <i/>
        <u/>
        <sz val="13"/>
        <rFont val="標楷體"/>
        <family val="4"/>
        <charset val="136"/>
      </rPr>
      <t>阮氏</t>
    </r>
    <r>
      <rPr>
        <b/>
        <i/>
        <sz val="13"/>
        <rFont val="標楷體"/>
        <family val="4"/>
        <charset val="136"/>
      </rPr>
      <t>o鶯</t>
    </r>
    <phoneticPr fontId="3" type="noConversion"/>
  </si>
  <si>
    <r>
      <rPr>
        <b/>
        <i/>
        <u/>
        <sz val="13"/>
        <rFont val="標楷體"/>
        <family val="4"/>
        <charset val="136"/>
      </rPr>
      <t>黎</t>
    </r>
    <r>
      <rPr>
        <b/>
        <i/>
        <sz val="13"/>
        <rFont val="標楷體"/>
        <family val="4"/>
        <charset val="136"/>
      </rPr>
      <t>o草</t>
    </r>
    <phoneticPr fontId="3" type="noConversion"/>
  </si>
  <si>
    <r>
      <rPr>
        <b/>
        <i/>
        <u/>
        <sz val="13"/>
        <rFont val="標楷體"/>
        <family val="4"/>
        <charset val="136"/>
      </rPr>
      <t>杜氏</t>
    </r>
    <r>
      <rPr>
        <b/>
        <i/>
        <sz val="13"/>
        <rFont val="標楷體"/>
        <family val="4"/>
        <charset val="136"/>
      </rPr>
      <t>o玉</t>
    </r>
    <phoneticPr fontId="3" type="noConversion"/>
  </si>
  <si>
    <t>阮氏o芝</t>
    <phoneticPr fontId="3" type="noConversion"/>
  </si>
  <si>
    <t>張氏o英</t>
    <phoneticPr fontId="3" type="noConversion"/>
  </si>
  <si>
    <t>阮o麗</t>
    <phoneticPr fontId="3" type="noConversion"/>
  </si>
  <si>
    <r>
      <rPr>
        <b/>
        <i/>
        <u/>
        <sz val="13"/>
        <rFont val="標楷體"/>
        <family val="4"/>
        <charset val="136"/>
      </rPr>
      <t>黃</t>
    </r>
    <r>
      <rPr>
        <b/>
        <i/>
        <sz val="13"/>
        <rFont val="標楷體"/>
        <family val="4"/>
        <charset val="136"/>
      </rPr>
      <t>o姮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</si>
  <si>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o河</t>
    </r>
    <phoneticPr fontId="3" type="noConversion"/>
  </si>
  <si>
    <r>
      <rPr>
        <b/>
        <i/>
        <u/>
        <sz val="13"/>
        <rFont val="標楷體"/>
        <family val="4"/>
        <charset val="136"/>
      </rPr>
      <t>黎氏</t>
    </r>
    <r>
      <rPr>
        <b/>
        <i/>
        <sz val="13"/>
        <rFont val="標楷體"/>
        <family val="4"/>
        <charset val="136"/>
      </rPr>
      <t>o蓉(越南)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</si>
  <si>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氏o眉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</si>
  <si>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o月</t>
    </r>
    <phoneticPr fontId="3" type="noConversion"/>
  </si>
  <si>
    <t>何o琳(越南)</t>
    <phoneticPr fontId="3" type="noConversion"/>
  </si>
  <si>
    <r>
      <rPr>
        <u/>
        <sz val="13"/>
        <rFont val="新細明體"/>
        <family val="1"/>
        <charset val="136"/>
      </rPr>
      <t>張</t>
    </r>
    <r>
      <rPr>
        <sz val="13"/>
        <rFont val="新細明體"/>
        <family val="1"/>
        <charset val="136"/>
      </rPr>
      <t>o姍</t>
    </r>
    <phoneticPr fontId="3" type="noConversion"/>
  </si>
  <si>
    <r>
      <rPr>
        <b/>
        <i/>
        <u/>
        <sz val="13"/>
        <rFont val="標楷體"/>
        <family val="4"/>
        <charset val="136"/>
      </rPr>
      <t>郭o芳</t>
    </r>
    <r>
      <rPr>
        <b/>
        <i/>
        <sz val="13"/>
        <rFont val="標楷體"/>
        <family val="4"/>
        <charset val="136"/>
      </rPr>
      <t>(緬甸)</t>
    </r>
    <phoneticPr fontId="3" type="noConversion"/>
  </si>
  <si>
    <r>
      <rPr>
        <b/>
        <i/>
        <u/>
        <sz val="13"/>
        <rFont val="標楷體"/>
        <family val="4"/>
        <charset val="136"/>
      </rPr>
      <t>梁</t>
    </r>
    <r>
      <rPr>
        <b/>
        <i/>
        <sz val="13"/>
        <rFont val="標楷體"/>
        <family val="4"/>
        <charset val="136"/>
      </rPr>
      <t>o川</t>
    </r>
    <phoneticPr fontId="3" type="noConversion"/>
  </si>
  <si>
    <r>
      <rPr>
        <b/>
        <i/>
        <u/>
        <sz val="13"/>
        <rFont val="標楷體"/>
        <family val="4"/>
        <charset val="136"/>
      </rPr>
      <t>劉</t>
    </r>
    <r>
      <rPr>
        <b/>
        <i/>
        <sz val="13"/>
        <rFont val="標楷體"/>
        <family val="4"/>
        <charset val="136"/>
      </rPr>
      <t>o愛</t>
    </r>
    <phoneticPr fontId="3" type="noConversion"/>
  </si>
  <si>
    <r>
      <rPr>
        <b/>
        <i/>
        <u/>
        <sz val="13"/>
        <rFont val="標楷體"/>
        <family val="4"/>
        <charset val="136"/>
      </rPr>
      <t>陸</t>
    </r>
    <r>
      <rPr>
        <b/>
        <i/>
        <sz val="13"/>
        <rFont val="標楷體"/>
        <family val="4"/>
        <charset val="136"/>
      </rPr>
      <t>o皇</t>
    </r>
    <phoneticPr fontId="3" type="noConversion"/>
  </si>
  <si>
    <t>梁o秋</t>
    <phoneticPr fontId="3" type="noConversion"/>
  </si>
  <si>
    <r>
      <rPr>
        <b/>
        <i/>
        <u/>
        <sz val="13"/>
        <rFont val="標楷體"/>
        <family val="4"/>
        <charset val="136"/>
      </rPr>
      <t>許o</t>
    </r>
    <r>
      <rPr>
        <b/>
        <i/>
        <sz val="13"/>
        <rFont val="標楷體"/>
        <family val="4"/>
        <charset val="136"/>
      </rPr>
      <t>雯</t>
    </r>
    <phoneticPr fontId="3" type="noConversion"/>
  </si>
  <si>
    <r>
      <rPr>
        <b/>
        <i/>
        <u/>
        <sz val="13"/>
        <rFont val="標楷體"/>
        <family val="4"/>
        <charset val="136"/>
      </rPr>
      <t>黃</t>
    </r>
    <r>
      <rPr>
        <b/>
        <i/>
        <sz val="13"/>
        <rFont val="標楷體"/>
        <family val="4"/>
        <charset val="136"/>
      </rPr>
      <t>o萍</t>
    </r>
    <phoneticPr fontId="3" type="noConversion"/>
  </si>
  <si>
    <r>
      <rPr>
        <b/>
        <i/>
        <u/>
        <sz val="13"/>
        <rFont val="標楷體"/>
        <family val="4"/>
        <charset val="136"/>
      </rPr>
      <t>陳o</t>
    </r>
    <r>
      <rPr>
        <b/>
        <i/>
        <sz val="13"/>
        <rFont val="標楷體"/>
        <family val="4"/>
        <charset val="136"/>
      </rPr>
      <t>姿</t>
    </r>
    <phoneticPr fontId="3" type="noConversion"/>
  </si>
  <si>
    <t>許o慈</t>
    <phoneticPr fontId="3" type="noConversion"/>
  </si>
  <si>
    <t>蔡o宜</t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</si>
  <si>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o婕</t>
    </r>
    <phoneticPr fontId="3" type="noConversion"/>
  </si>
  <si>
    <r>
      <rPr>
        <b/>
        <i/>
        <u/>
        <sz val="13"/>
        <rFont val="標楷體"/>
        <family val="4"/>
        <charset val="136"/>
      </rPr>
      <t>李</t>
    </r>
    <r>
      <rPr>
        <b/>
        <i/>
        <sz val="13"/>
        <rFont val="標楷體"/>
        <family val="4"/>
        <charset val="136"/>
      </rPr>
      <t>o宜</t>
    </r>
    <phoneticPr fontId="3" type="noConversion"/>
  </si>
  <si>
    <t>胡o涵</t>
    <phoneticPr fontId="3" type="noConversion"/>
  </si>
  <si>
    <t>陳o仙</t>
    <phoneticPr fontId="3" type="noConversion"/>
  </si>
  <si>
    <t>郭o銀</t>
    <phoneticPr fontId="3" type="noConversion"/>
  </si>
  <si>
    <t>張o香</t>
    <phoneticPr fontId="3" type="noConversion"/>
  </si>
  <si>
    <t>賴o蘭</t>
    <phoneticPr fontId="3" type="noConversion"/>
  </si>
  <si>
    <t>陳o玲</t>
    <phoneticPr fontId="3" type="noConversion"/>
  </si>
  <si>
    <t>藍o燕</t>
    <phoneticPr fontId="3" type="noConversion"/>
  </si>
  <si>
    <t>鄧o燕</t>
    <phoneticPr fontId="3" type="noConversion"/>
  </si>
  <si>
    <t>陳o洲</t>
    <phoneticPr fontId="3" type="noConversion"/>
  </si>
  <si>
    <t>符o燕</t>
    <phoneticPr fontId="3" type="noConversion"/>
  </si>
  <si>
    <t>區o如</t>
    <phoneticPr fontId="3" type="noConversion"/>
  </si>
  <si>
    <r>
      <rPr>
        <b/>
        <i/>
        <u/>
        <sz val="13"/>
        <rFont val="標楷體"/>
        <family val="4"/>
        <charset val="136"/>
      </rPr>
      <t>歐陽</t>
    </r>
    <r>
      <rPr>
        <b/>
        <i/>
        <sz val="13"/>
        <rFont val="標楷體"/>
        <family val="4"/>
        <charset val="136"/>
      </rPr>
      <t>o蓁</t>
    </r>
    <phoneticPr fontId="3" type="noConversion"/>
  </si>
  <si>
    <t>范o如</t>
    <phoneticPr fontId="3" type="noConversion"/>
  </si>
  <si>
    <r>
      <rPr>
        <b/>
        <i/>
        <u/>
        <sz val="13"/>
        <rFont val="標楷體"/>
        <family val="4"/>
        <charset val="136"/>
      </rPr>
      <t>李</t>
    </r>
    <r>
      <rPr>
        <b/>
        <i/>
        <sz val="13"/>
        <rFont val="標楷體"/>
        <family val="4"/>
        <charset val="136"/>
      </rPr>
      <t>o潔</t>
    </r>
    <phoneticPr fontId="3" type="noConversion"/>
  </si>
  <si>
    <t>翁o媚</t>
    <phoneticPr fontId="3" type="noConversion"/>
  </si>
  <si>
    <t>馮o燕</t>
    <phoneticPr fontId="3" type="noConversion"/>
  </si>
  <si>
    <t>馮o梅</t>
    <phoneticPr fontId="3" type="noConversion"/>
  </si>
  <si>
    <t>朱o玉</t>
    <phoneticPr fontId="3" type="noConversion"/>
  </si>
  <si>
    <t>楊o翠</t>
    <phoneticPr fontId="3" type="noConversion"/>
  </si>
  <si>
    <t>余o麗</t>
    <phoneticPr fontId="3" type="noConversion"/>
  </si>
  <si>
    <t>余o媚</t>
    <phoneticPr fontId="3" type="noConversion"/>
  </si>
  <si>
    <t>劉o英</t>
    <phoneticPr fontId="3" type="noConversion"/>
  </si>
  <si>
    <t>秦o霞</t>
    <phoneticPr fontId="3" type="noConversion"/>
  </si>
  <si>
    <r>
      <rPr>
        <b/>
        <i/>
        <u/>
        <sz val="13"/>
        <rFont val="標楷體"/>
        <family val="4"/>
        <charset val="136"/>
      </rPr>
      <t>梁</t>
    </r>
    <r>
      <rPr>
        <b/>
        <i/>
        <sz val="13"/>
        <rFont val="標楷體"/>
        <family val="4"/>
        <charset val="136"/>
      </rPr>
      <t>o玄</t>
    </r>
    <phoneticPr fontId="3" type="noConversion"/>
  </si>
  <si>
    <r>
      <rPr>
        <b/>
        <i/>
        <u/>
        <sz val="13"/>
        <rFont val="標楷體"/>
        <family val="4"/>
        <charset val="136"/>
      </rPr>
      <t>阮氏</t>
    </r>
    <r>
      <rPr>
        <b/>
        <i/>
        <sz val="13"/>
        <rFont val="標楷體"/>
        <family val="4"/>
        <charset val="136"/>
      </rPr>
      <t>o英</t>
    </r>
    <phoneticPr fontId="3" type="noConversion"/>
  </si>
  <si>
    <t>阮o玄</t>
    <phoneticPr fontId="3" type="noConversion"/>
  </si>
  <si>
    <t>四餐專修二1</t>
  </si>
  <si>
    <t>四餐專修二1</t>
    <phoneticPr fontId="3" type="noConversion"/>
  </si>
  <si>
    <t>四餐專修二1</t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</si>
  <si>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o河</t>
    </r>
    <phoneticPr fontId="3" type="noConversion"/>
  </si>
  <si>
    <t>韋o草</t>
    <phoneticPr fontId="3" type="noConversion"/>
  </si>
  <si>
    <t>祿氏o陽</t>
    <phoneticPr fontId="3" type="noConversion"/>
  </si>
  <si>
    <r>
      <rPr>
        <b/>
        <i/>
        <u/>
        <sz val="13"/>
        <rFont val="標楷體"/>
        <family val="4"/>
        <charset val="136"/>
      </rPr>
      <t>武</t>
    </r>
    <r>
      <rPr>
        <b/>
        <i/>
        <sz val="13"/>
        <rFont val="標楷體"/>
        <family val="4"/>
        <charset val="136"/>
      </rPr>
      <t>氏o兒</t>
    </r>
    <phoneticPr fontId="3" type="noConversion"/>
  </si>
  <si>
    <t>黃o語</t>
    <phoneticPr fontId="3" type="noConversion"/>
  </si>
  <si>
    <t>周o琳</t>
    <phoneticPr fontId="3" type="noConversion"/>
  </si>
  <si>
    <t>嚴o涵</t>
    <phoneticPr fontId="3" type="noConversion"/>
  </si>
  <si>
    <t>蘇o玲</t>
    <phoneticPr fontId="3" type="noConversion"/>
  </si>
  <si>
    <t>凡o莎</t>
    <phoneticPr fontId="3" type="noConversion"/>
  </si>
  <si>
    <r>
      <rPr>
        <b/>
        <i/>
        <u/>
        <sz val="13"/>
        <rFont val="標楷體"/>
        <family val="4"/>
        <charset val="136"/>
      </rPr>
      <t>張</t>
    </r>
    <r>
      <rPr>
        <b/>
        <i/>
        <sz val="13"/>
        <rFont val="標楷體"/>
        <family val="4"/>
        <charset val="136"/>
      </rPr>
      <t>o婕</t>
    </r>
    <phoneticPr fontId="3" type="noConversion"/>
  </si>
  <si>
    <t>瑪o亞</t>
    <phoneticPr fontId="3" type="noConversion"/>
  </si>
  <si>
    <r>
      <rPr>
        <b/>
        <i/>
        <u/>
        <sz val="13"/>
        <rFont val="標楷體"/>
        <family val="4"/>
        <charset val="136"/>
      </rPr>
      <t>張</t>
    </r>
    <r>
      <rPr>
        <b/>
        <i/>
        <sz val="13"/>
        <rFont val="標楷體"/>
        <family val="4"/>
        <charset val="136"/>
      </rPr>
      <t>o翎</t>
    </r>
    <phoneticPr fontId="3" type="noConversion"/>
  </si>
  <si>
    <t>林o璦</t>
    <phoneticPr fontId="3" type="noConversion"/>
  </si>
  <si>
    <t>何o庭</t>
    <phoneticPr fontId="3" type="noConversion"/>
  </si>
  <si>
    <t>郭o真</t>
    <phoneticPr fontId="3" type="noConversion"/>
  </si>
  <si>
    <t>陳o捷</t>
    <phoneticPr fontId="3" type="noConversion"/>
  </si>
  <si>
    <r>
      <rPr>
        <b/>
        <i/>
        <u/>
        <sz val="13"/>
        <rFont val="標楷體"/>
        <family val="4"/>
        <charset val="136"/>
      </rPr>
      <t>湯</t>
    </r>
    <r>
      <rPr>
        <b/>
        <i/>
        <sz val="13"/>
        <rFont val="標楷體"/>
        <family val="4"/>
        <charset val="136"/>
      </rPr>
      <t>o捷</t>
    </r>
    <phoneticPr fontId="3" type="noConversion"/>
  </si>
  <si>
    <r>
      <rPr>
        <b/>
        <i/>
        <u/>
        <sz val="13"/>
        <rFont val="標楷體"/>
        <family val="4"/>
        <charset val="136"/>
      </rPr>
      <t>張</t>
    </r>
    <r>
      <rPr>
        <b/>
        <i/>
        <sz val="13"/>
        <rFont val="標楷體"/>
        <family val="4"/>
        <charset val="136"/>
      </rPr>
      <t>o婷</t>
    </r>
    <phoneticPr fontId="3" type="noConversion"/>
  </si>
  <si>
    <t>王o茜</t>
    <phoneticPr fontId="3" type="noConversion"/>
  </si>
  <si>
    <t>王o慧</t>
    <phoneticPr fontId="3" type="noConversion"/>
  </si>
  <si>
    <t>劉o彤</t>
    <phoneticPr fontId="3" type="noConversion"/>
  </si>
  <si>
    <t>曹o羚</t>
    <phoneticPr fontId="3" type="noConversion"/>
  </si>
  <si>
    <t>林o璇</t>
    <phoneticPr fontId="3" type="noConversion"/>
  </si>
  <si>
    <t>蔡o羽</t>
    <phoneticPr fontId="3" type="noConversion"/>
  </si>
  <si>
    <r>
      <rPr>
        <b/>
        <i/>
        <u/>
        <sz val="13"/>
        <rFont val="標楷體"/>
        <family val="4"/>
        <charset val="136"/>
      </rPr>
      <t>李</t>
    </r>
    <r>
      <rPr>
        <b/>
        <i/>
        <sz val="13"/>
        <rFont val="標楷體"/>
        <family val="4"/>
        <charset val="136"/>
      </rPr>
      <t>o馨</t>
    </r>
    <phoneticPr fontId="3" type="noConversion"/>
  </si>
  <si>
    <t>林o均</t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</si>
  <si>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o安</t>
    </r>
    <phoneticPr fontId="3" type="noConversion"/>
  </si>
  <si>
    <t>蘇o瑜</t>
    <phoneticPr fontId="3" type="noConversion"/>
  </si>
  <si>
    <r>
      <rPr>
        <b/>
        <i/>
        <u/>
        <sz val="13"/>
        <rFont val="標楷體"/>
        <family val="4"/>
        <charset val="136"/>
      </rPr>
      <t>謝</t>
    </r>
    <r>
      <rPr>
        <b/>
        <i/>
        <sz val="13"/>
        <rFont val="標楷體"/>
        <family val="4"/>
        <charset val="136"/>
      </rPr>
      <t>o宸</t>
    </r>
    <phoneticPr fontId="3" type="noConversion"/>
  </si>
  <si>
    <t>江o芸</t>
    <phoneticPr fontId="3" type="noConversion"/>
  </si>
  <si>
    <r>
      <rPr>
        <b/>
        <i/>
        <u/>
        <sz val="13"/>
        <rFont val="標楷體"/>
        <family val="4"/>
        <charset val="136"/>
      </rPr>
      <t>吳</t>
    </r>
    <r>
      <rPr>
        <b/>
        <i/>
        <sz val="13"/>
        <rFont val="標楷體"/>
        <family val="4"/>
        <charset val="136"/>
      </rPr>
      <t>o萱</t>
    </r>
    <phoneticPr fontId="3" type="noConversion"/>
  </si>
  <si>
    <r>
      <rPr>
        <b/>
        <i/>
        <u/>
        <sz val="13"/>
        <rFont val="標楷體"/>
        <family val="4"/>
        <charset val="136"/>
      </rPr>
      <t>羅</t>
    </r>
    <r>
      <rPr>
        <b/>
        <i/>
        <sz val="13"/>
        <rFont val="標楷體"/>
        <family val="4"/>
        <charset val="136"/>
      </rPr>
      <t>o婷</t>
    </r>
    <phoneticPr fontId="3" type="noConversion"/>
  </si>
  <si>
    <r>
      <rPr>
        <b/>
        <i/>
        <u/>
        <sz val="13"/>
        <rFont val="標楷體"/>
        <family val="4"/>
        <charset val="136"/>
      </rPr>
      <t>林</t>
    </r>
    <r>
      <rPr>
        <b/>
        <i/>
        <sz val="13"/>
        <rFont val="標楷體"/>
        <family val="4"/>
        <charset val="136"/>
      </rPr>
      <t>o芹</t>
    </r>
    <phoneticPr fontId="3" type="noConversion"/>
  </si>
  <si>
    <t>黃o萱</t>
    <phoneticPr fontId="3" type="noConversion"/>
  </si>
  <si>
    <r>
      <rPr>
        <b/>
        <i/>
        <u/>
        <sz val="13"/>
        <rFont val="標楷體"/>
        <family val="4"/>
        <charset val="136"/>
      </rPr>
      <t>林</t>
    </r>
    <r>
      <rPr>
        <b/>
        <i/>
        <sz val="13"/>
        <rFont val="標楷體"/>
        <family val="4"/>
        <charset val="136"/>
      </rPr>
      <t>o莆</t>
    </r>
    <phoneticPr fontId="3" type="noConversion"/>
  </si>
  <si>
    <r>
      <rPr>
        <b/>
        <i/>
        <u/>
        <sz val="13"/>
        <rFont val="標楷體"/>
        <family val="4"/>
        <charset val="136"/>
      </rPr>
      <t>王</t>
    </r>
    <r>
      <rPr>
        <b/>
        <i/>
        <sz val="13"/>
        <rFont val="標楷體"/>
        <family val="4"/>
        <charset val="136"/>
      </rPr>
      <t>o騰</t>
    </r>
    <phoneticPr fontId="3" type="noConversion"/>
  </si>
  <si>
    <t>李o育</t>
    <phoneticPr fontId="3" type="noConversion"/>
  </si>
  <si>
    <r>
      <rPr>
        <b/>
        <i/>
        <u/>
        <sz val="13"/>
        <rFont val="標楷體"/>
        <family val="4"/>
        <charset val="136"/>
      </rPr>
      <t>桃</t>
    </r>
    <r>
      <rPr>
        <b/>
        <i/>
        <sz val="13"/>
        <rFont val="標楷體"/>
        <family val="4"/>
        <charset val="136"/>
      </rPr>
      <t>o榮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</si>
  <si>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o雄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</si>
  <si>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o拼</t>
    </r>
    <phoneticPr fontId="3" type="noConversion"/>
  </si>
  <si>
    <r>
      <rPr>
        <b/>
        <i/>
        <u/>
        <sz val="13"/>
        <rFont val="標楷體"/>
        <family val="4"/>
        <charset val="136"/>
      </rPr>
      <t>蘇</t>
    </r>
    <r>
      <rPr>
        <b/>
        <i/>
        <sz val="13"/>
        <rFont val="標楷體"/>
        <family val="4"/>
        <charset val="136"/>
      </rPr>
      <t>o順(越南)</t>
    </r>
    <phoneticPr fontId="3" type="noConversion"/>
  </si>
  <si>
    <r>
      <rPr>
        <b/>
        <i/>
        <u/>
        <sz val="13"/>
        <rFont val="標楷體"/>
        <family val="4"/>
        <charset val="136"/>
      </rPr>
      <t>范</t>
    </r>
    <r>
      <rPr>
        <b/>
        <i/>
        <sz val="13"/>
        <rFont val="標楷體"/>
        <family val="4"/>
        <charset val="136"/>
      </rPr>
      <t>o鹿</t>
    </r>
    <phoneticPr fontId="109" type="noConversion"/>
  </si>
  <si>
    <r>
      <rPr>
        <b/>
        <i/>
        <u/>
        <sz val="13"/>
        <rFont val="標楷體"/>
        <family val="4"/>
        <charset val="136"/>
      </rPr>
      <t>裴</t>
    </r>
    <r>
      <rPr>
        <b/>
        <i/>
        <sz val="13"/>
        <rFont val="標楷體"/>
        <family val="4"/>
        <charset val="136"/>
      </rPr>
      <t>o全</t>
    </r>
    <phoneticPr fontId="3" type="noConversion"/>
  </si>
  <si>
    <t>裴梅o登</t>
    <phoneticPr fontId="3" type="noConversion"/>
  </si>
  <si>
    <r>
      <t>阮</t>
    </r>
    <r>
      <rPr>
        <b/>
        <i/>
        <sz val="13"/>
        <rFont val="標楷體"/>
        <family val="4"/>
        <charset val="136"/>
      </rPr>
      <t>o玲</t>
    </r>
    <phoneticPr fontId="3" type="noConversion"/>
  </si>
  <si>
    <t>梁o孝</t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</si>
  <si>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o偉</t>
    </r>
    <phoneticPr fontId="3" type="noConversion"/>
  </si>
  <si>
    <r>
      <rPr>
        <b/>
        <i/>
        <u/>
        <sz val="13"/>
        <rFont val="標楷體"/>
        <family val="4"/>
        <charset val="136"/>
      </rPr>
      <t>蘇</t>
    </r>
    <r>
      <rPr>
        <b/>
        <i/>
        <sz val="13"/>
        <rFont val="標楷體"/>
        <family val="4"/>
        <charset val="136"/>
      </rPr>
      <t>o達</t>
    </r>
    <phoneticPr fontId="3" type="noConversion"/>
  </si>
  <si>
    <r>
      <rPr>
        <b/>
        <i/>
        <u/>
        <sz val="13"/>
        <rFont val="標楷體"/>
        <family val="4"/>
        <charset val="136"/>
      </rPr>
      <t>黃</t>
    </r>
    <r>
      <rPr>
        <b/>
        <i/>
        <sz val="13"/>
        <rFont val="標楷體"/>
        <family val="4"/>
        <charset val="136"/>
      </rPr>
      <t>o武</t>
    </r>
    <phoneticPr fontId="3" type="noConversion"/>
  </si>
  <si>
    <t>寧o哥</t>
    <phoneticPr fontId="3" type="noConversion"/>
  </si>
  <si>
    <r>
      <rPr>
        <b/>
        <i/>
        <u/>
        <sz val="13"/>
        <rFont val="標楷體"/>
        <family val="4"/>
        <charset val="136"/>
      </rPr>
      <t>范</t>
    </r>
    <r>
      <rPr>
        <b/>
        <i/>
        <sz val="13"/>
        <rFont val="標楷體"/>
        <family val="4"/>
        <charset val="136"/>
      </rPr>
      <t>o強</t>
    </r>
    <phoneticPr fontId="3" type="noConversion"/>
  </si>
  <si>
    <r>
      <rPr>
        <b/>
        <i/>
        <u/>
        <sz val="13"/>
        <rFont val="標楷體"/>
        <family val="4"/>
        <charset val="136"/>
      </rPr>
      <t>呂</t>
    </r>
    <r>
      <rPr>
        <b/>
        <i/>
        <sz val="13"/>
        <rFont val="標楷體"/>
        <family val="4"/>
        <charset val="136"/>
      </rPr>
      <t>o洋</t>
    </r>
    <phoneticPr fontId="3" type="noConversion"/>
  </si>
  <si>
    <r>
      <rPr>
        <b/>
        <i/>
        <u/>
        <sz val="13"/>
        <rFont val="標楷體"/>
        <family val="4"/>
        <charset val="136"/>
      </rPr>
      <t>徐</t>
    </r>
    <r>
      <rPr>
        <b/>
        <i/>
        <sz val="13"/>
        <rFont val="標楷體"/>
        <family val="4"/>
        <charset val="136"/>
      </rPr>
      <t>o德</t>
    </r>
    <phoneticPr fontId="3" type="noConversion"/>
  </si>
  <si>
    <r>
      <rPr>
        <b/>
        <i/>
        <u/>
        <sz val="13"/>
        <rFont val="標楷體"/>
        <family val="4"/>
        <charset val="136"/>
      </rPr>
      <t>林</t>
    </r>
    <r>
      <rPr>
        <b/>
        <i/>
        <sz val="13"/>
        <rFont val="標楷體"/>
        <family val="4"/>
        <charset val="136"/>
      </rPr>
      <t>o全</t>
    </r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</si>
  <si>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o國</t>
    </r>
    <phoneticPr fontId="3" type="noConversion"/>
  </si>
  <si>
    <t>陳o燄</t>
    <phoneticPr fontId="3" type="noConversion"/>
  </si>
  <si>
    <r>
      <rPr>
        <b/>
        <i/>
        <u/>
        <sz val="13"/>
        <rFont val="標楷體"/>
        <family val="4"/>
        <charset val="136"/>
      </rPr>
      <t>楊</t>
    </r>
    <r>
      <rPr>
        <b/>
        <i/>
        <sz val="13"/>
        <rFont val="標楷體"/>
        <family val="4"/>
        <charset val="136"/>
      </rPr>
      <t>o均</t>
    </r>
    <phoneticPr fontId="3" type="noConversion"/>
  </si>
  <si>
    <r>
      <t>翁</t>
    </r>
    <r>
      <rPr>
        <b/>
        <i/>
        <sz val="13"/>
        <rFont val="標楷體"/>
        <family val="4"/>
        <charset val="136"/>
      </rPr>
      <t>o恩</t>
    </r>
    <phoneticPr fontId="3" type="noConversion"/>
  </si>
  <si>
    <t>阮o達</t>
    <phoneticPr fontId="3" type="noConversion"/>
  </si>
  <si>
    <t>陳o英</t>
    <phoneticPr fontId="3" type="noConversion"/>
  </si>
  <si>
    <t>黎o義</t>
    <phoneticPr fontId="3" type="noConversion"/>
  </si>
  <si>
    <t>陳o柔</t>
    <phoneticPr fontId="3" type="noConversion"/>
  </si>
  <si>
    <t>鄭o佑</t>
    <phoneticPr fontId="3" type="noConversion"/>
  </si>
  <si>
    <t>林o恩</t>
    <phoneticPr fontId="3" type="noConversion"/>
  </si>
  <si>
    <t>謝o瑄</t>
    <phoneticPr fontId="3" type="noConversion"/>
  </si>
  <si>
    <r>
      <rPr>
        <b/>
        <i/>
        <u/>
        <sz val="13"/>
        <rFont val="標楷體"/>
        <family val="4"/>
        <charset val="136"/>
      </rPr>
      <t>裴</t>
    </r>
    <r>
      <rPr>
        <b/>
        <i/>
        <sz val="13"/>
        <rFont val="標楷體"/>
        <family val="4"/>
        <charset val="136"/>
      </rPr>
      <t>o輝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</si>
  <si>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o文</t>
    </r>
    <phoneticPr fontId="3" type="noConversion"/>
  </si>
  <si>
    <r>
      <rPr>
        <b/>
        <i/>
        <u/>
        <sz val="13"/>
        <rFont val="標楷體"/>
        <family val="4"/>
        <charset val="136"/>
      </rPr>
      <t>范</t>
    </r>
    <r>
      <rPr>
        <b/>
        <i/>
        <sz val="13"/>
        <rFont val="標楷體"/>
        <family val="4"/>
        <charset val="136"/>
      </rPr>
      <t>o學</t>
    </r>
    <phoneticPr fontId="3" type="noConversion"/>
  </si>
  <si>
    <t>飛o龍</t>
    <phoneticPr fontId="3" type="noConversion"/>
  </si>
  <si>
    <r>
      <rPr>
        <b/>
        <i/>
        <u/>
        <sz val="13"/>
        <rFont val="標楷體"/>
        <family val="4"/>
        <charset val="136"/>
      </rPr>
      <t>黃</t>
    </r>
    <r>
      <rPr>
        <b/>
        <i/>
        <sz val="13"/>
        <rFont val="標楷體"/>
        <family val="4"/>
        <charset val="136"/>
      </rPr>
      <t>o團</t>
    </r>
    <phoneticPr fontId="3" type="noConversion"/>
  </si>
  <si>
    <r>
      <rPr>
        <b/>
        <i/>
        <u/>
        <sz val="13"/>
        <rFont val="標楷體"/>
        <family val="4"/>
        <charset val="136"/>
      </rPr>
      <t>曾</t>
    </r>
    <r>
      <rPr>
        <b/>
        <i/>
        <sz val="13"/>
        <rFont val="標楷體"/>
        <family val="4"/>
        <charset val="136"/>
      </rPr>
      <t>o達</t>
    </r>
    <phoneticPr fontId="3" type="noConversion"/>
  </si>
  <si>
    <r>
      <rPr>
        <b/>
        <i/>
        <u/>
        <sz val="13"/>
        <rFont val="標楷體"/>
        <family val="4"/>
        <charset val="136"/>
      </rPr>
      <t>張</t>
    </r>
    <r>
      <rPr>
        <b/>
        <i/>
        <sz val="13"/>
        <rFont val="標楷體"/>
        <family val="4"/>
        <charset val="136"/>
      </rPr>
      <t>o凱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</si>
  <si>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o國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</si>
  <si>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o天</t>
    </r>
    <phoneticPr fontId="3" type="noConversion"/>
  </si>
  <si>
    <r>
      <rPr>
        <b/>
        <i/>
        <u/>
        <sz val="13"/>
        <rFont val="標楷體"/>
        <family val="4"/>
        <charset val="136"/>
      </rPr>
      <t>阮</t>
    </r>
    <r>
      <rPr>
        <b/>
        <i/>
        <sz val="13"/>
        <rFont val="標楷體"/>
        <family val="4"/>
        <charset val="136"/>
      </rPr>
      <t>o寶</t>
    </r>
    <phoneticPr fontId="3" type="noConversion"/>
  </si>
  <si>
    <r>
      <rPr>
        <b/>
        <i/>
        <u/>
        <sz val="13"/>
        <rFont val="標楷體"/>
        <family val="4"/>
        <charset val="136"/>
      </rPr>
      <t>陳</t>
    </r>
    <r>
      <rPr>
        <b/>
        <i/>
        <sz val="13"/>
        <rFont val="標楷體"/>
        <family val="4"/>
        <charset val="136"/>
      </rPr>
      <t>o泉</t>
    </r>
    <phoneticPr fontId="3" type="noConversion"/>
  </si>
  <si>
    <r>
      <rPr>
        <b/>
        <i/>
        <u/>
        <sz val="13"/>
        <rFont val="標楷體"/>
        <family val="4"/>
        <charset val="136"/>
      </rPr>
      <t>范</t>
    </r>
    <r>
      <rPr>
        <b/>
        <i/>
        <sz val="13"/>
        <rFont val="標楷體"/>
        <family val="4"/>
        <charset val="136"/>
      </rPr>
      <t>o勝</t>
    </r>
    <phoneticPr fontId="3" type="noConversion"/>
  </si>
  <si>
    <r>
      <rPr>
        <u/>
        <sz val="13"/>
        <color rgb="FF0000FF"/>
        <rFont val="標楷體"/>
        <family val="4"/>
        <charset val="136"/>
      </rPr>
      <t>陳</t>
    </r>
    <r>
      <rPr>
        <sz val="13"/>
        <color rgb="FF0000FF"/>
        <rFont val="標楷體"/>
        <family val="4"/>
        <charset val="136"/>
      </rPr>
      <t>o閎</t>
    </r>
    <phoneticPr fontId="3" type="noConversion"/>
  </si>
  <si>
    <r>
      <rPr>
        <b/>
        <i/>
        <u/>
        <sz val="13"/>
        <rFont val="標楷體"/>
        <family val="4"/>
        <charset val="136"/>
      </rPr>
      <t>郭</t>
    </r>
    <r>
      <rPr>
        <b/>
        <i/>
        <sz val="13"/>
        <rFont val="標楷體"/>
        <family val="4"/>
        <charset val="136"/>
      </rPr>
      <t>o強</t>
    </r>
    <phoneticPr fontId="3" type="noConversion"/>
  </si>
  <si>
    <r>
      <rPr>
        <u/>
        <sz val="13"/>
        <color rgb="FF0000FF"/>
        <rFont val="標楷體"/>
        <family val="4"/>
        <charset val="136"/>
      </rPr>
      <t>王</t>
    </r>
    <r>
      <rPr>
        <sz val="13"/>
        <color rgb="FF0000FF"/>
        <rFont val="標楷體"/>
        <family val="4"/>
        <charset val="136"/>
      </rPr>
      <t>o婷</t>
    </r>
    <phoneticPr fontId="3" type="noConversion"/>
  </si>
  <si>
    <r>
      <rPr>
        <u/>
        <sz val="13"/>
        <color rgb="FF0000FF"/>
        <rFont val="標楷體"/>
        <family val="4"/>
        <charset val="136"/>
      </rPr>
      <t>陳</t>
    </r>
    <r>
      <rPr>
        <sz val="13"/>
        <color rgb="FF0000FF"/>
        <rFont val="標楷體"/>
        <family val="4"/>
        <charset val="136"/>
      </rPr>
      <t>o玟</t>
    </r>
    <phoneticPr fontId="3" type="noConversion"/>
  </si>
  <si>
    <t>四機一</t>
  </si>
  <si>
    <t>四土一</t>
  </si>
  <si>
    <t>四土一1</t>
    <phoneticPr fontId="3" type="noConversion"/>
  </si>
  <si>
    <t>宿舍一棟(學生宿舍)</t>
    <phoneticPr fontId="3" type="noConversion"/>
  </si>
  <si>
    <t>李o穎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</si>
</sst>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m&quot;月&quot;d&quot;日&quot;"/>
    <numFmt numFmtId="177" formatCode="yy/mm/dd"/>
    <numFmt numFmtId="178" formatCode="0.0%"/>
  </numFmts>
  <fonts count="18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vertAlign val="superscript"/>
      <sz val="20"/>
      <name val="標楷體"/>
      <family val="4"/>
      <charset val="136"/>
    </font>
    <font>
      <sz val="14"/>
      <name val="新細明體"/>
      <family val="1"/>
      <charset val="136"/>
    </font>
    <font>
      <b/>
      <i/>
      <sz val="12"/>
      <name val="標楷體"/>
      <family val="4"/>
      <charset val="136"/>
    </font>
    <font>
      <sz val="14"/>
      <color indexed="10"/>
      <name val="標楷體"/>
      <family val="4"/>
      <charset val="136"/>
    </font>
    <font>
      <b/>
      <i/>
      <vertAlign val="superscript"/>
      <sz val="2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vertAlign val="superscript"/>
      <sz val="12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i/>
      <sz val="13"/>
      <name val="標楷體"/>
      <family val="4"/>
      <charset val="136"/>
    </font>
    <font>
      <sz val="13"/>
      <color indexed="20"/>
      <name val="標楷體"/>
      <family val="4"/>
      <charset val="136"/>
    </font>
    <font>
      <sz val="13"/>
      <color indexed="14"/>
      <name val="標楷體"/>
      <family val="4"/>
      <charset val="136"/>
    </font>
    <font>
      <sz val="13"/>
      <color indexed="10"/>
      <name val="標楷體"/>
      <family val="4"/>
      <charset val="136"/>
    </font>
    <font>
      <sz val="13"/>
      <color indexed="53"/>
      <name val="標楷體"/>
      <family val="4"/>
      <charset val="136"/>
    </font>
    <font>
      <sz val="13"/>
      <color indexed="17"/>
      <name val="標楷體"/>
      <family val="4"/>
      <charset val="136"/>
    </font>
    <font>
      <b/>
      <i/>
      <sz val="12"/>
      <color indexed="20"/>
      <name val="標楷體"/>
      <family val="4"/>
      <charset val="136"/>
    </font>
    <font>
      <sz val="12"/>
      <color indexed="14"/>
      <name val="標楷體"/>
      <family val="4"/>
      <charset val="136"/>
    </font>
    <font>
      <sz val="13"/>
      <color indexed="13"/>
      <name val="標楷體"/>
      <family val="4"/>
      <charset val="136"/>
    </font>
    <font>
      <u/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b/>
      <sz val="13.5"/>
      <name val="標楷體"/>
      <family val="4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6"/>
      <name val="標楷體"/>
      <family val="4"/>
      <charset val="136"/>
    </font>
    <font>
      <sz val="18"/>
      <name val="Times New Roman"/>
      <family val="1"/>
    </font>
    <font>
      <sz val="20"/>
      <name val="Times New Roman"/>
      <family val="1"/>
    </font>
    <font>
      <b/>
      <sz val="9"/>
      <name val="標楷體"/>
      <family val="4"/>
      <charset val="136"/>
    </font>
    <font>
      <vertAlign val="superscript"/>
      <sz val="20"/>
      <name val="新細明體"/>
      <family val="1"/>
      <charset val="136"/>
    </font>
    <font>
      <b/>
      <i/>
      <vertAlign val="superscript"/>
      <sz val="20"/>
      <name val="新細明體"/>
      <family val="1"/>
      <charset val="136"/>
    </font>
    <font>
      <b/>
      <u/>
      <sz val="12"/>
      <name val="Times New Roman"/>
      <family val="1"/>
    </font>
    <font>
      <b/>
      <u/>
      <sz val="12"/>
      <name val="標楷體"/>
      <family val="4"/>
      <charset val="136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sz val="12"/>
      <color rgb="FFFF00FF"/>
      <name val="標楷體"/>
      <family val="4"/>
      <charset val="136"/>
    </font>
    <font>
      <b/>
      <i/>
      <sz val="12"/>
      <color rgb="FFFF00FF"/>
      <name val="標楷體"/>
      <family val="4"/>
      <charset val="136"/>
    </font>
    <font>
      <sz val="13"/>
      <color rgb="FF0000FF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4"/>
      <color rgb="FFFF00FF"/>
      <name val="標楷體"/>
      <family val="4"/>
      <charset val="136"/>
    </font>
    <font>
      <sz val="13"/>
      <color rgb="FFFF00FF"/>
      <name val="標楷體"/>
      <family val="4"/>
      <charset val="136"/>
    </font>
    <font>
      <sz val="13"/>
      <color rgb="FF99CC00"/>
      <name val="標楷體"/>
      <family val="4"/>
      <charset val="136"/>
    </font>
    <font>
      <b/>
      <i/>
      <sz val="12"/>
      <color rgb="FFFF0000"/>
      <name val="標楷體"/>
      <family val="4"/>
      <charset val="136"/>
    </font>
    <font>
      <sz val="12"/>
      <color rgb="FF0000FF"/>
      <name val="標楷體"/>
      <family val="4"/>
      <charset val="136"/>
    </font>
    <font>
      <sz val="11"/>
      <color rgb="FF0000FF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1"/>
      <color rgb="FF0000FF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FF"/>
      <name val="新細明體"/>
      <family val="1"/>
      <charset val="136"/>
    </font>
    <font>
      <b/>
      <i/>
      <vertAlign val="superscript"/>
      <sz val="20"/>
      <color rgb="FF0000FF"/>
      <name val="新細明體"/>
      <family val="1"/>
      <charset val="136"/>
    </font>
    <font>
      <sz val="12"/>
      <color rgb="FF7030A0"/>
      <name val="新細明體"/>
      <family val="1"/>
      <charset val="136"/>
    </font>
    <font>
      <b/>
      <i/>
      <sz val="12"/>
      <color rgb="FF7030A0"/>
      <name val="新細明體"/>
      <family val="1"/>
      <charset val="136"/>
    </font>
    <font>
      <sz val="13"/>
      <color theme="1"/>
      <name val="標楷體"/>
      <family val="4"/>
      <charset val="136"/>
    </font>
    <font>
      <vertAlign val="superscript"/>
      <sz val="20"/>
      <color theme="1"/>
      <name val="標楷體"/>
      <family val="4"/>
      <charset val="136"/>
    </font>
    <font>
      <sz val="13"/>
      <color theme="1"/>
      <name val="新細明體"/>
      <family val="1"/>
      <charset val="136"/>
    </font>
    <font>
      <sz val="20"/>
      <color theme="1"/>
      <name val="標楷體"/>
      <family val="4"/>
      <charset val="136"/>
    </font>
    <font>
      <b/>
      <i/>
      <sz val="13"/>
      <color rgb="FF0000FF"/>
      <name val="新細明體"/>
      <family val="1"/>
      <charset val="136"/>
    </font>
    <font>
      <sz val="13"/>
      <color rgb="FF800080"/>
      <name val="標楷體"/>
      <family val="4"/>
      <charset val="136"/>
    </font>
    <font>
      <b/>
      <i/>
      <sz val="12"/>
      <color rgb="FF80008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20"/>
      <color rgb="FFC00000"/>
      <name val="標楷體"/>
      <family val="4"/>
      <charset val="136"/>
    </font>
    <font>
      <u/>
      <sz val="14"/>
      <name val="標楷體"/>
      <family val="4"/>
      <charset val="136"/>
    </font>
    <font>
      <u/>
      <sz val="13"/>
      <name val="標楷體"/>
      <family val="4"/>
      <charset val="136"/>
    </font>
    <font>
      <u/>
      <vertAlign val="superscript"/>
      <sz val="20"/>
      <name val="標楷體"/>
      <family val="4"/>
      <charset val="136"/>
    </font>
    <font>
      <vertAlign val="superscript"/>
      <sz val="14"/>
      <name val="標楷體"/>
      <family val="4"/>
      <charset val="136"/>
    </font>
    <font>
      <vertAlign val="superscript"/>
      <sz val="18"/>
      <name val="標楷體"/>
      <family val="4"/>
      <charset val="136"/>
    </font>
    <font>
      <b/>
      <i/>
      <sz val="2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rgb="FF800080"/>
      <name val="細明體"/>
      <family val="3"/>
      <charset val="136"/>
    </font>
    <font>
      <sz val="12"/>
      <color rgb="FF800080"/>
      <name val="標楷體"/>
      <family val="4"/>
      <charset val="136"/>
    </font>
    <font>
      <b/>
      <i/>
      <sz val="12"/>
      <color rgb="FF800080"/>
      <name val="細明體"/>
      <family val="3"/>
      <charset val="136"/>
    </font>
    <font>
      <b/>
      <i/>
      <u/>
      <sz val="13"/>
      <name val="標楷體"/>
      <family val="4"/>
      <charset val="136"/>
    </font>
    <font>
      <b/>
      <i/>
      <sz val="13"/>
      <name val="新細明體"/>
      <family val="1"/>
      <charset val="136"/>
    </font>
    <font>
      <sz val="13"/>
      <name val="新細明體"/>
      <family val="1"/>
      <charset val="136"/>
    </font>
    <font>
      <sz val="13"/>
      <name val="細明體"/>
      <family val="3"/>
      <charset val="136"/>
    </font>
    <font>
      <sz val="10"/>
      <color theme="0"/>
      <name val="標楷體"/>
      <family val="4"/>
      <charset val="136"/>
    </font>
    <font>
      <b/>
      <i/>
      <sz val="13"/>
      <color theme="1"/>
      <name val="新細明體"/>
      <family val="1"/>
      <charset val="136"/>
    </font>
    <font>
      <sz val="13"/>
      <name val="新細明體"/>
      <family val="1"/>
      <charset val="136"/>
      <scheme val="minor"/>
    </font>
    <font>
      <b/>
      <i/>
      <sz val="12"/>
      <name val="新細明體"/>
      <family val="1"/>
      <charset val="136"/>
    </font>
    <font>
      <b/>
      <i/>
      <sz val="12"/>
      <color rgb="FFFF0000"/>
      <name val="細明體"/>
      <family val="3"/>
      <charset val="136"/>
    </font>
    <font>
      <sz val="14"/>
      <color rgb="FFFF0000"/>
      <name val="標楷體"/>
      <family val="4"/>
      <charset val="136"/>
    </font>
    <font>
      <sz val="16"/>
      <name val="新細明體"/>
      <family val="1"/>
      <charset val="136"/>
    </font>
    <font>
      <b/>
      <i/>
      <u/>
      <sz val="13"/>
      <color rgb="FF0000FF"/>
      <name val="新細明體"/>
      <family val="1"/>
      <charset val="136"/>
    </font>
    <font>
      <b/>
      <i/>
      <sz val="13"/>
      <name val="細明體"/>
      <family val="3"/>
      <charset val="136"/>
    </font>
    <font>
      <sz val="12"/>
      <color rgb="FFFF0000"/>
      <name val="新細明體"/>
      <family val="1"/>
      <charset val="136"/>
    </font>
    <font>
      <sz val="13"/>
      <color rgb="FFFF0000"/>
      <name val="新細明體"/>
      <family val="1"/>
      <charset val="136"/>
    </font>
    <font>
      <sz val="12"/>
      <color rgb="FFFF00FF"/>
      <name val="細明體"/>
      <family val="3"/>
      <charset val="136"/>
    </font>
    <font>
      <sz val="12"/>
      <color rgb="FFFF0000"/>
      <name val="細明體"/>
      <family val="3"/>
      <charset val="136"/>
    </font>
    <font>
      <u/>
      <sz val="13"/>
      <name val="細明體"/>
      <family val="3"/>
      <charset val="136"/>
    </font>
    <font>
      <b/>
      <i/>
      <sz val="12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rgb="FF9966FF"/>
      <name val="標楷體"/>
      <family val="4"/>
      <charset val="136"/>
    </font>
    <font>
      <sz val="13"/>
      <name val="新細明體"/>
      <family val="1"/>
      <charset val="136"/>
      <scheme val="major"/>
    </font>
    <font>
      <b/>
      <i/>
      <sz val="12"/>
      <color rgb="FF9966FF"/>
      <name val="標楷體"/>
      <family val="4"/>
      <charset val="136"/>
    </font>
    <font>
      <b/>
      <i/>
      <sz val="12"/>
      <color rgb="FF9966FF"/>
      <name val="新細明體"/>
      <family val="1"/>
      <charset val="136"/>
    </font>
    <font>
      <sz val="13"/>
      <color theme="9" tint="0.39997558519241921"/>
      <name val="標楷體"/>
      <family val="4"/>
      <charset val="136"/>
    </font>
    <font>
      <vertAlign val="superscript"/>
      <sz val="20"/>
      <color rgb="FFFF0000"/>
      <name val="標楷體"/>
      <family val="4"/>
      <charset val="136"/>
    </font>
    <font>
      <sz val="13"/>
      <color rgb="FF9966FF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rgb="FF800080"/>
      <name val="新細明體"/>
      <family val="1"/>
      <charset val="136"/>
      <scheme val="minor"/>
    </font>
    <font>
      <sz val="12"/>
      <color rgb="FF800080"/>
      <name val="新細明體"/>
      <family val="1"/>
      <charset val="136"/>
      <scheme val="major"/>
    </font>
    <font>
      <sz val="13"/>
      <color rgb="FFFF00FF"/>
      <name val="新細明體"/>
      <family val="1"/>
      <charset val="136"/>
      <scheme val="minor"/>
    </font>
    <font>
      <sz val="14"/>
      <color rgb="FF000000"/>
      <name val="Times"/>
      <family val="1"/>
    </font>
    <font>
      <sz val="14"/>
      <color rgb="FF000000"/>
      <name val="標楷體"/>
      <family val="4"/>
      <charset val="136"/>
    </font>
    <font>
      <sz val="14"/>
      <color rgb="FF081C36"/>
      <name val="Times"/>
      <family val="1"/>
    </font>
    <font>
      <sz val="14"/>
      <color rgb="FF000000"/>
      <name val="新細明體"/>
      <family val="1"/>
      <charset val="136"/>
    </font>
    <font>
      <sz val="14"/>
      <color rgb="FF000000"/>
      <name val="新細明體"/>
      <family val="1"/>
      <charset val="136"/>
      <scheme val="major"/>
    </font>
    <font>
      <sz val="14"/>
      <color rgb="FF081C36"/>
      <name val="新細明體"/>
      <family val="1"/>
      <charset val="136"/>
      <scheme val="major"/>
    </font>
    <font>
      <sz val="14"/>
      <color rgb="FF003366"/>
      <name val="Times"/>
      <family val="1"/>
    </font>
    <font>
      <sz val="14"/>
      <name val="新細明體"/>
      <family val="1"/>
      <charset val="136"/>
      <scheme val="major"/>
    </font>
    <font>
      <sz val="12"/>
      <color rgb="FF000000"/>
      <name val="Times"/>
      <family val="1"/>
    </font>
    <font>
      <sz val="13"/>
      <color rgb="FF000000"/>
      <name val="新細明體"/>
      <family val="1"/>
      <charset val="136"/>
    </font>
    <font>
      <sz val="12"/>
      <color theme="1"/>
      <name val="細明體"/>
      <family val="3"/>
      <charset val="136"/>
    </font>
    <font>
      <b/>
      <i/>
      <sz val="14"/>
      <name val="標楷體"/>
      <family val="4"/>
      <charset val="136"/>
    </font>
    <font>
      <u/>
      <sz val="13"/>
      <color rgb="FF0000FF"/>
      <name val="標楷體"/>
      <family val="4"/>
      <charset val="136"/>
    </font>
    <font>
      <b/>
      <sz val="7"/>
      <name val="標楷體"/>
      <family val="4"/>
      <charset val="136"/>
    </font>
    <font>
      <b/>
      <sz val="14"/>
      <color rgb="FF0000FF"/>
      <name val="標楷體"/>
      <family val="4"/>
      <charset val="136"/>
    </font>
    <font>
      <sz val="10"/>
      <color rgb="FFFF0000"/>
      <name val="標楷體"/>
      <family val="4"/>
      <charset val="136"/>
    </font>
    <font>
      <sz val="14"/>
      <name val="細明體"/>
      <family val="3"/>
      <charset val="136"/>
    </font>
    <font>
      <b/>
      <i/>
      <sz val="13"/>
      <color rgb="FFFF00FF"/>
      <name val="新細明體"/>
      <family val="1"/>
      <charset val="136"/>
    </font>
    <font>
      <b/>
      <i/>
      <sz val="13"/>
      <color rgb="FF800080"/>
      <name val="標楷體"/>
      <family val="4"/>
      <charset val="136"/>
    </font>
    <font>
      <sz val="12"/>
      <color rgb="FFFF00FF"/>
      <name val="新細明體"/>
      <family val="1"/>
      <charset val="136"/>
      <scheme val="major"/>
    </font>
    <font>
      <sz val="12"/>
      <color rgb="FFFF00FF"/>
      <name val="新細明體"/>
      <family val="1"/>
      <charset val="136"/>
      <scheme val="minor"/>
    </font>
    <font>
      <sz val="12"/>
      <color rgb="FFC00000"/>
      <name val="標楷體"/>
      <family val="4"/>
      <charset val="136"/>
    </font>
    <font>
      <sz val="14"/>
      <color rgb="FFC00000"/>
      <name val="標楷體"/>
      <family val="4"/>
      <charset val="136"/>
    </font>
    <font>
      <sz val="12"/>
      <color theme="0"/>
      <name val="標楷體"/>
      <family val="4"/>
      <charset val="136"/>
    </font>
    <font>
      <b/>
      <i/>
      <sz val="14"/>
      <color rgb="FF0000FF"/>
      <name val="標楷體"/>
      <family val="4"/>
      <charset val="136"/>
    </font>
    <font>
      <b/>
      <i/>
      <sz val="14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3"/>
      <color theme="1"/>
      <name val="新細明體"/>
      <family val="1"/>
      <charset val="136"/>
      <scheme val="major"/>
    </font>
    <font>
      <b/>
      <sz val="13"/>
      <color rgb="FFC00000"/>
      <name val="新細明體"/>
      <family val="1"/>
      <charset val="136"/>
      <scheme val="major"/>
    </font>
    <font>
      <b/>
      <sz val="13"/>
      <color rgb="FFC00000"/>
      <name val="新細明體"/>
      <family val="1"/>
      <charset val="136"/>
      <scheme val="minor"/>
    </font>
    <font>
      <b/>
      <sz val="13"/>
      <color rgb="FFFF0000"/>
      <name val="新細明體"/>
      <family val="1"/>
      <charset val="136"/>
      <scheme val="major"/>
    </font>
    <font>
      <b/>
      <sz val="14"/>
      <color rgb="FFFF00FF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name val="新細明體"/>
      <family val="1"/>
      <charset val="136"/>
      <scheme val="minor"/>
    </font>
    <font>
      <b/>
      <sz val="13"/>
      <color rgb="FFFF0000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9"/>
      <name val="Calibri"/>
      <family val="3"/>
      <charset val="136"/>
    </font>
    <font>
      <b/>
      <sz val="7"/>
      <color rgb="FF0000FF"/>
      <name val="標楷體"/>
      <family val="4"/>
      <charset val="136"/>
    </font>
    <font>
      <b/>
      <sz val="12"/>
      <color rgb="FF9966FF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華康蚪風體W4"/>
      <family val="4"/>
      <charset val="136"/>
    </font>
    <font>
      <sz val="13"/>
      <name val="華康蚪風體W4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rgb="FFFF0000"/>
      <name val="新細明體"/>
      <family val="1"/>
      <charset val="136"/>
    </font>
    <font>
      <b/>
      <i/>
      <sz val="18"/>
      <name val="標楷體"/>
      <family val="4"/>
      <charset val="136"/>
    </font>
    <font>
      <b/>
      <i/>
      <sz val="18"/>
      <name val="新細明體"/>
      <family val="1"/>
      <charset val="136"/>
    </font>
    <font>
      <u/>
      <sz val="13"/>
      <name val="華康蚪風體W4"/>
      <family val="4"/>
      <charset val="136"/>
    </font>
    <font>
      <strike/>
      <sz val="12"/>
      <name val="標楷體"/>
      <family val="4"/>
      <charset val="136"/>
    </font>
    <font>
      <strike/>
      <sz val="13"/>
      <name val="標楷體"/>
      <family val="4"/>
      <charset val="136"/>
    </font>
    <font>
      <strike/>
      <sz val="12"/>
      <color rgb="FF0000FF"/>
      <name val="標楷體"/>
      <family val="4"/>
      <charset val="136"/>
    </font>
    <font>
      <strike/>
      <sz val="13"/>
      <color rgb="FF0000FF"/>
      <name val="標楷體"/>
      <family val="4"/>
      <charset val="136"/>
    </font>
    <font>
      <b/>
      <i/>
      <sz val="12"/>
      <color rgb="FF0000FF"/>
      <name val="標楷體"/>
      <family val="4"/>
      <charset val="136"/>
    </font>
    <font>
      <b/>
      <i/>
      <sz val="13"/>
      <color rgb="FF0000FF"/>
      <name val="標楷體"/>
      <family val="4"/>
      <charset val="136"/>
    </font>
    <font>
      <b/>
      <i/>
      <u/>
      <sz val="13"/>
      <color rgb="FF0000FF"/>
      <name val="標楷體"/>
      <family val="4"/>
      <charset val="136"/>
    </font>
    <font>
      <b/>
      <i/>
      <sz val="13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i/>
      <sz val="12"/>
      <color theme="3" tint="0.39997558519241921"/>
      <name val="標楷體"/>
      <family val="4"/>
      <charset val="136"/>
    </font>
    <font>
      <b/>
      <i/>
      <sz val="13"/>
      <color theme="3" tint="0.39997558519241921"/>
      <name val="標楷體"/>
      <family val="4"/>
      <charset val="136"/>
    </font>
    <font>
      <u/>
      <sz val="13"/>
      <name val="新細明體"/>
      <family val="1"/>
      <charset val="136"/>
    </font>
    <font>
      <b/>
      <i/>
      <sz val="12"/>
      <color rgb="FFFF00FF"/>
      <name val="新細明體"/>
      <family val="1"/>
      <charset val="136"/>
    </font>
    <font>
      <sz val="13"/>
      <color theme="0"/>
      <name val="標楷體"/>
      <family val="4"/>
      <charset val="136"/>
    </font>
    <font>
      <u/>
      <sz val="13"/>
      <color theme="0"/>
      <name val="標楷體"/>
      <family val="4"/>
      <charset val="136"/>
    </font>
    <font>
      <b/>
      <i/>
      <u/>
      <sz val="12"/>
      <name val="標楷體"/>
      <family val="4"/>
      <charset val="136"/>
    </font>
    <font>
      <b/>
      <i/>
      <u/>
      <sz val="14"/>
      <name val="標楷體"/>
      <family val="4"/>
      <charset val="136"/>
    </font>
    <font>
      <sz val="13"/>
      <color rgb="FFFF00FF"/>
      <name val="新細明體"/>
      <family val="1"/>
      <charset val="136"/>
    </font>
    <font>
      <sz val="11"/>
      <color theme="0"/>
      <name val="標楷體"/>
      <family val="4"/>
      <charset val="136"/>
    </font>
    <font>
      <sz val="12"/>
      <color theme="0"/>
      <name val="Times New Roman"/>
      <family val="1"/>
    </font>
    <font>
      <sz val="14"/>
      <color theme="0"/>
      <name val="標楷體"/>
      <family val="4"/>
      <charset val="136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66FF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/>
      <bottom/>
      <diagonal style="dotted">
        <color indexed="10"/>
      </diagonal>
    </border>
    <border diagonalDown="1">
      <left/>
      <right/>
      <top/>
      <bottom/>
      <diagonal style="dashed">
        <color indexed="10"/>
      </diagonal>
    </border>
    <border diagonalDown="1">
      <left/>
      <right/>
      <top/>
      <bottom/>
      <diagonal style="dotted">
        <color indexed="10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/>
      <diagonal style="dashed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5">
    <xf numFmtId="0" fontId="0" fillId="0" borderId="0">
      <alignment vertical="center"/>
    </xf>
    <xf numFmtId="0" fontId="1" fillId="0" borderId="0">
      <alignment vertical="center"/>
    </xf>
    <xf numFmtId="0" fontId="51" fillId="0" borderId="0">
      <alignment vertical="center"/>
    </xf>
    <xf numFmtId="0" fontId="1" fillId="0" borderId="0">
      <alignment vertical="center"/>
    </xf>
    <xf numFmtId="0" fontId="5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6" fillId="0" borderId="0">
      <alignment vertical="center"/>
    </xf>
  </cellStyleXfs>
  <cellXfs count="838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left" vertical="center" wrapText="1" shrinkToFit="1"/>
    </xf>
    <xf numFmtId="0" fontId="8" fillId="0" borderId="7" xfId="0" applyFont="1" applyFill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right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top" shrinkToFit="1"/>
    </xf>
    <xf numFmtId="0" fontId="27" fillId="0" borderId="0" xfId="0" applyFont="1" applyFill="1" applyAlignment="1">
      <alignment vertical="center"/>
    </xf>
    <xf numFmtId="0" fontId="31" fillId="0" borderId="0" xfId="0" applyFont="1" applyFill="1" applyBorder="1" applyAlignment="1">
      <alignment horizontal="center" vertical="center" shrinkToFit="1"/>
    </xf>
    <xf numFmtId="0" fontId="54" fillId="0" borderId="0" xfId="0" applyFont="1" applyFill="1" applyBorder="1" applyAlignment="1">
      <alignment horizont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vertical="top" shrinkToFit="1"/>
    </xf>
    <xf numFmtId="0" fontId="55" fillId="0" borderId="0" xfId="0" applyFont="1" applyFill="1" applyBorder="1" applyAlignment="1">
      <alignment horizontal="center" vertical="top" shrinkToFit="1"/>
    </xf>
    <xf numFmtId="0" fontId="53" fillId="6" borderId="0" xfId="0" applyFont="1" applyFill="1" applyBorder="1" applyAlignment="1">
      <alignment horizontal="center" shrinkToFit="1"/>
    </xf>
    <xf numFmtId="0" fontId="20" fillId="6" borderId="0" xfId="0" applyFont="1" applyFill="1" applyBorder="1" applyAlignment="1">
      <alignment horizontal="center" vertical="top" shrinkToFit="1"/>
    </xf>
    <xf numFmtId="0" fontId="7" fillId="0" borderId="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59" fillId="9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55" fillId="0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shrinkToFit="1"/>
    </xf>
    <xf numFmtId="0" fontId="53" fillId="6" borderId="0" xfId="0" applyFont="1" applyFill="1" applyBorder="1" applyAlignment="1">
      <alignment shrinkToFit="1"/>
    </xf>
    <xf numFmtId="0" fontId="20" fillId="6" borderId="0" xfId="0" applyFont="1" applyFill="1" applyBorder="1" applyAlignment="1">
      <alignment vertical="top" shrinkToFit="1"/>
    </xf>
    <xf numFmtId="0" fontId="25" fillId="0" borderId="0" xfId="0" applyFont="1" applyFill="1" applyBorder="1" applyAlignment="1">
      <alignment vertical="top" shrinkToFit="1"/>
    </xf>
    <xf numFmtId="0" fontId="53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0" fontId="37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>
      <alignment vertical="center"/>
    </xf>
    <xf numFmtId="0" fontId="43" fillId="0" borderId="0" xfId="0" applyFont="1" applyFill="1" applyAlignment="1">
      <alignment vertical="center"/>
    </xf>
    <xf numFmtId="0" fontId="67" fillId="0" borderId="0" xfId="0" applyFont="1" applyFill="1" applyBorder="1" applyAlignment="1">
      <alignment horizontal="center" vertical="center" shrinkToFit="1"/>
    </xf>
    <xf numFmtId="0" fontId="46" fillId="0" borderId="0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68" fillId="0" borderId="0" xfId="0" applyFont="1" applyFill="1" applyBorder="1" applyAlignment="1">
      <alignment horizontal="center" vertical="center" shrinkToFit="1"/>
    </xf>
    <xf numFmtId="0" fontId="69" fillId="0" borderId="0" xfId="0" applyFont="1" applyFill="1" applyBorder="1" applyAlignment="1">
      <alignment horizontal="center" vertical="center" shrinkToFit="1"/>
    </xf>
    <xf numFmtId="0" fontId="70" fillId="0" borderId="0" xfId="0" applyFont="1" applyFill="1" applyBorder="1" applyAlignment="1">
      <alignment horizontal="center" vertical="center" shrinkToFit="1"/>
    </xf>
    <xf numFmtId="0" fontId="53" fillId="6" borderId="0" xfId="0" applyFont="1" applyFill="1" applyBorder="1" applyAlignment="1">
      <alignment horizontal="center" vertical="center" shrinkToFit="1"/>
    </xf>
    <xf numFmtId="0" fontId="37" fillId="6" borderId="0" xfId="0" applyFont="1" applyFill="1" applyAlignment="1">
      <alignment horizontal="right" vertical="center" wrapText="1"/>
    </xf>
    <xf numFmtId="0" fontId="18" fillId="6" borderId="0" xfId="0" applyFont="1" applyFill="1" applyBorder="1" applyAlignment="1">
      <alignment horizontal="right" shrinkToFit="1"/>
    </xf>
    <xf numFmtId="0" fontId="37" fillId="6" borderId="0" xfId="0" applyFont="1" applyFill="1" applyAlignment="1">
      <alignment horizontal="right"/>
    </xf>
    <xf numFmtId="0" fontId="18" fillId="6" borderId="0" xfId="0" applyFont="1" applyFill="1" applyBorder="1" applyAlignment="1">
      <alignment horizontal="right" vertical="center" shrinkToFit="1"/>
    </xf>
    <xf numFmtId="0" fontId="5" fillId="6" borderId="0" xfId="0" applyFont="1" applyFill="1" applyAlignment="1">
      <alignment horizontal="right" vertical="center"/>
    </xf>
    <xf numFmtId="0" fontId="7" fillId="6" borderId="0" xfId="0" applyFont="1" applyFill="1" applyBorder="1" applyAlignment="1">
      <alignment horizontal="right" vertical="center" shrinkToFit="1"/>
    </xf>
    <xf numFmtId="0" fontId="5" fillId="6" borderId="0" xfId="0" applyFont="1" applyFill="1" applyAlignment="1">
      <alignment horizontal="right"/>
    </xf>
    <xf numFmtId="0" fontId="7" fillId="6" borderId="0" xfId="0" applyFont="1" applyFill="1" applyAlignment="1">
      <alignment horizontal="right" vertical="center"/>
    </xf>
    <xf numFmtId="0" fontId="10" fillId="6" borderId="51" xfId="0" applyFont="1" applyFill="1" applyBorder="1" applyAlignment="1">
      <alignment horizontal="right" vertical="center"/>
    </xf>
    <xf numFmtId="0" fontId="5" fillId="6" borderId="52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right" shrinkToFit="1"/>
    </xf>
    <xf numFmtId="0" fontId="10" fillId="6" borderId="53" xfId="0" applyFont="1" applyFill="1" applyBorder="1" applyAlignment="1">
      <alignment horizontal="right" vertical="center"/>
    </xf>
    <xf numFmtId="0" fontId="5" fillId="6" borderId="44" xfId="0" applyFont="1" applyFill="1" applyBorder="1" applyAlignment="1">
      <alignment horizontal="right" vertical="center"/>
    </xf>
    <xf numFmtId="0" fontId="5" fillId="6" borderId="50" xfId="0" applyFont="1" applyFill="1" applyBorder="1" applyAlignment="1">
      <alignment horizontal="right" vertical="center"/>
    </xf>
    <xf numFmtId="0" fontId="52" fillId="7" borderId="56" xfId="0" applyFont="1" applyFill="1" applyBorder="1" applyAlignment="1">
      <alignment horizontal="right" vertical="center"/>
    </xf>
    <xf numFmtId="0" fontId="52" fillId="6" borderId="12" xfId="0" applyFont="1" applyFill="1" applyBorder="1" applyAlignment="1">
      <alignment horizontal="center" shrinkToFit="1"/>
    </xf>
    <xf numFmtId="0" fontId="46" fillId="6" borderId="0" xfId="0" applyFont="1" applyFill="1" applyBorder="1" applyAlignment="1">
      <alignment horizontal="center" vertical="center" shrinkToFit="1"/>
    </xf>
    <xf numFmtId="0" fontId="69" fillId="6" borderId="0" xfId="0" applyFont="1" applyFill="1" applyBorder="1" applyAlignment="1">
      <alignment horizontal="center" vertical="center" shrinkToFit="1"/>
    </xf>
    <xf numFmtId="0" fontId="70" fillId="6" borderId="0" xfId="0" applyFont="1" applyFill="1" applyBorder="1" applyAlignment="1">
      <alignment horizontal="center" vertical="center" shrinkToFit="1"/>
    </xf>
    <xf numFmtId="0" fontId="47" fillId="6" borderId="0" xfId="0" applyFont="1" applyFill="1" applyBorder="1" applyAlignment="1">
      <alignment horizontal="center" vertical="center" shrinkToFit="1"/>
    </xf>
    <xf numFmtId="0" fontId="52" fillId="6" borderId="0" xfId="0" applyFont="1" applyFill="1" applyBorder="1" applyAlignment="1">
      <alignment horizontal="center" shrinkToFit="1"/>
    </xf>
    <xf numFmtId="0" fontId="5" fillId="6" borderId="48" xfId="0" applyFont="1" applyFill="1" applyBorder="1" applyAlignment="1">
      <alignment horizontal="center" shrinkToFit="1"/>
    </xf>
    <xf numFmtId="0" fontId="5" fillId="6" borderId="12" xfId="0" applyFont="1" applyFill="1" applyBorder="1" applyAlignment="1">
      <alignment horizontal="center" shrinkToFit="1"/>
    </xf>
    <xf numFmtId="0" fontId="5" fillId="6" borderId="48" xfId="0" applyFont="1" applyFill="1" applyBorder="1" applyAlignment="1">
      <alignment horizontal="center" vertical="center" shrinkToFit="1"/>
    </xf>
    <xf numFmtId="0" fontId="65" fillId="0" borderId="0" xfId="0" applyFont="1" applyFill="1" applyAlignment="1">
      <alignment vertical="center"/>
    </xf>
    <xf numFmtId="0" fontId="61" fillId="6" borderId="12" xfId="0" applyFont="1" applyFill="1" applyBorder="1" applyAlignment="1">
      <alignment horizontal="center"/>
    </xf>
    <xf numFmtId="0" fontId="72" fillId="6" borderId="0" xfId="0" applyFont="1" applyFill="1" applyBorder="1" applyAlignment="1">
      <alignment horizontal="center" vertical="center" shrinkToFit="1"/>
    </xf>
    <xf numFmtId="0" fontId="5" fillId="6" borderId="49" xfId="0" applyFont="1" applyFill="1" applyBorder="1" applyAlignment="1">
      <alignment horizontal="right" vertical="center"/>
    </xf>
    <xf numFmtId="0" fontId="5" fillId="6" borderId="40" xfId="0" applyFont="1" applyFill="1" applyBorder="1" applyAlignment="1">
      <alignment horizontal="right" vertical="center"/>
    </xf>
    <xf numFmtId="0" fontId="5" fillId="6" borderId="80" xfId="0" applyFont="1" applyFill="1" applyBorder="1" applyAlignment="1">
      <alignment horizontal="right" vertical="center"/>
    </xf>
    <xf numFmtId="0" fontId="5" fillId="6" borderId="36" xfId="0" applyFont="1" applyFill="1" applyBorder="1" applyAlignment="1">
      <alignment horizontal="right" vertical="center"/>
    </xf>
    <xf numFmtId="0" fontId="5" fillId="6" borderId="22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center" vertical="center" wrapText="1" shrinkToFit="1"/>
    </xf>
    <xf numFmtId="0" fontId="37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shrinkToFit="1"/>
    </xf>
    <xf numFmtId="0" fontId="43" fillId="0" borderId="0" xfId="0" applyFont="1" applyFill="1" applyBorder="1" applyAlignment="1">
      <alignment vertical="center"/>
    </xf>
    <xf numFmtId="0" fontId="37" fillId="0" borderId="0" xfId="0" applyFont="1" applyBorder="1" applyAlignment="1">
      <alignment horizontal="left" vertical="center" indent="2"/>
    </xf>
    <xf numFmtId="0" fontId="37" fillId="0" borderId="0" xfId="0" applyFont="1" applyFill="1" applyBorder="1" applyAlignment="1">
      <alignment horizontal="left" vertical="center" indent="2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indent="2"/>
    </xf>
    <xf numFmtId="0" fontId="26" fillId="0" borderId="0" xfId="0" applyFont="1" applyBorder="1" applyAlignment="1">
      <alignment horizontal="left" vertical="center" indent="2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58" fillId="0" borderId="0" xfId="0" applyFont="1" applyFill="1" applyBorder="1" applyAlignment="1">
      <alignment vertical="center"/>
    </xf>
    <xf numFmtId="0" fontId="76" fillId="0" borderId="0" xfId="0" applyFont="1" applyFill="1" applyAlignment="1">
      <alignment vertical="center"/>
    </xf>
    <xf numFmtId="0" fontId="78" fillId="6" borderId="0" xfId="0" applyFont="1" applyFill="1" applyBorder="1" applyAlignment="1">
      <alignment horizontal="center" vertical="center" shrinkToFit="1"/>
    </xf>
    <xf numFmtId="14" fontId="71" fillId="0" borderId="0" xfId="0" applyNumberFormat="1" applyFont="1" applyFill="1" applyBorder="1" applyAlignment="1">
      <alignment horizontal="center" vertical="top" shrinkToFit="1"/>
    </xf>
    <xf numFmtId="0" fontId="6" fillId="0" borderId="0" xfId="0" applyFont="1" applyFill="1" applyBorder="1">
      <alignment vertical="center"/>
    </xf>
    <xf numFmtId="0" fontId="78" fillId="6" borderId="0" xfId="0" applyFont="1" applyFill="1" applyBorder="1" applyAlignment="1">
      <alignment horizontal="center" shrinkToFit="1"/>
    </xf>
    <xf numFmtId="0" fontId="73" fillId="6" borderId="0" xfId="0" applyFont="1" applyFill="1" applyBorder="1" applyAlignment="1">
      <alignment horizontal="center" vertical="top" shrinkToFit="1"/>
    </xf>
    <xf numFmtId="0" fontId="77" fillId="11" borderId="0" xfId="0" applyFont="1" applyFill="1" applyBorder="1" applyAlignment="1">
      <alignment horizontal="center" shrinkToFit="1"/>
    </xf>
    <xf numFmtId="0" fontId="75" fillId="11" borderId="0" xfId="0" applyFont="1" applyFill="1" applyBorder="1" applyAlignment="1">
      <alignment horizontal="center" vertical="top" shrinkToFit="1"/>
    </xf>
    <xf numFmtId="0" fontId="5" fillId="6" borderId="32" xfId="0" applyFont="1" applyFill="1" applyBorder="1" applyAlignment="1">
      <alignment horizontal="right" vertical="center"/>
    </xf>
    <xf numFmtId="0" fontId="5" fillId="6" borderId="54" xfId="0" applyFont="1" applyFill="1" applyBorder="1" applyAlignment="1">
      <alignment horizontal="right" vertical="center"/>
    </xf>
    <xf numFmtId="0" fontId="7" fillId="0" borderId="12" xfId="0" applyFont="1" applyFill="1" applyBorder="1">
      <alignment vertical="center"/>
    </xf>
    <xf numFmtId="0" fontId="55" fillId="6" borderId="46" xfId="0" applyFont="1" applyFill="1" applyBorder="1" applyAlignment="1">
      <alignment horizontal="center" vertical="top" shrinkToFit="1"/>
    </xf>
    <xf numFmtId="0" fontId="13" fillId="6" borderId="38" xfId="0" applyFont="1" applyFill="1" applyBorder="1" applyAlignment="1">
      <alignment horizontal="center" vertical="center" shrinkToFit="1"/>
    </xf>
    <xf numFmtId="0" fontId="13" fillId="6" borderId="46" xfId="0" applyFont="1" applyFill="1" applyBorder="1" applyAlignment="1">
      <alignment horizontal="center" vertical="center" shrinkToFit="1"/>
    </xf>
    <xf numFmtId="0" fontId="13" fillId="0" borderId="46" xfId="0" applyFont="1" applyFill="1" applyBorder="1" applyAlignment="1">
      <alignment horizontal="center" vertical="center" shrinkToFit="1"/>
    </xf>
    <xf numFmtId="0" fontId="52" fillId="6" borderId="12" xfId="0" applyFont="1" applyFill="1" applyBorder="1" applyAlignment="1">
      <alignment horizontal="center"/>
    </xf>
    <xf numFmtId="0" fontId="20" fillId="6" borderId="46" xfId="0" applyFont="1" applyFill="1" applyBorder="1" applyAlignment="1">
      <alignment horizontal="center" vertical="top" shrinkToFit="1"/>
    </xf>
    <xf numFmtId="0" fontId="81" fillId="6" borderId="46" xfId="0" applyFont="1" applyFill="1" applyBorder="1" applyAlignment="1">
      <alignment horizontal="center" vertical="top" shrinkToFit="1"/>
    </xf>
    <xf numFmtId="0" fontId="20" fillId="8" borderId="46" xfId="0" applyFont="1" applyFill="1" applyBorder="1" applyAlignment="1">
      <alignment horizontal="center" vertical="top" shrinkToFit="1"/>
    </xf>
    <xf numFmtId="0" fontId="20" fillId="11" borderId="0" xfId="0" applyFont="1" applyFill="1" applyBorder="1" applyAlignment="1">
      <alignment horizontal="center" vertical="top" shrinkToFit="1"/>
    </xf>
    <xf numFmtId="0" fontId="20" fillId="7" borderId="0" xfId="0" applyFont="1" applyFill="1" applyBorder="1" applyAlignment="1">
      <alignment horizontal="center" vertical="top" shrinkToFit="1"/>
    </xf>
    <xf numFmtId="0" fontId="5" fillId="6" borderId="59" xfId="0" applyFont="1" applyFill="1" applyBorder="1" applyAlignment="1">
      <alignment horizontal="center" vertical="center" shrinkToFit="1"/>
    </xf>
    <xf numFmtId="0" fontId="5" fillId="6" borderId="60" xfId="0" applyFont="1" applyFill="1" applyBorder="1" applyAlignment="1">
      <alignment horizontal="center" vertical="center" shrinkToFit="1"/>
    </xf>
    <xf numFmtId="0" fontId="5" fillId="6" borderId="61" xfId="0" applyFont="1" applyFill="1" applyBorder="1" applyAlignment="1">
      <alignment horizontal="center" vertical="center" shrinkToFit="1"/>
    </xf>
    <xf numFmtId="0" fontId="5" fillId="6" borderId="62" xfId="0" applyFont="1" applyFill="1" applyBorder="1" applyAlignment="1">
      <alignment horizontal="center" vertical="center" shrinkToFit="1"/>
    </xf>
    <xf numFmtId="0" fontId="7" fillId="6" borderId="11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right" vertical="center" shrinkToFit="1"/>
    </xf>
    <xf numFmtId="0" fontId="5" fillId="6" borderId="11" xfId="0" applyFont="1" applyFill="1" applyBorder="1" applyAlignment="1">
      <alignment horizontal="left" vertical="center" shrinkToFit="1"/>
    </xf>
    <xf numFmtId="0" fontId="5" fillId="6" borderId="63" xfId="0" applyFont="1" applyFill="1" applyBorder="1" applyAlignment="1">
      <alignment horizontal="center" vertical="center" shrinkToFit="1"/>
    </xf>
    <xf numFmtId="0" fontId="81" fillId="8" borderId="46" xfId="0" applyFont="1" applyFill="1" applyBorder="1" applyAlignment="1">
      <alignment horizontal="center" vertical="top" shrinkToFit="1"/>
    </xf>
    <xf numFmtId="0" fontId="81" fillId="6" borderId="48" xfId="0" applyFont="1" applyFill="1" applyBorder="1" applyAlignment="1">
      <alignment horizontal="center" vertical="top" shrinkToFit="1"/>
    </xf>
    <xf numFmtId="0" fontId="5" fillId="11" borderId="12" xfId="0" applyFont="1" applyFill="1" applyBorder="1" applyAlignment="1">
      <alignment horizontal="center" shrinkToFit="1"/>
    </xf>
    <xf numFmtId="0" fontId="5" fillId="6" borderId="12" xfId="0" applyFont="1" applyFill="1" applyBorder="1" applyAlignment="1">
      <alignment horizontal="center"/>
    </xf>
    <xf numFmtId="0" fontId="20" fillId="11" borderId="46" xfId="0" applyFont="1" applyFill="1" applyBorder="1" applyAlignment="1">
      <alignment horizontal="center" vertical="top" shrinkToFit="1"/>
    </xf>
    <xf numFmtId="0" fontId="81" fillId="11" borderId="46" xfId="0" applyFont="1" applyFill="1" applyBorder="1" applyAlignment="1">
      <alignment horizontal="center" vertical="top" shrinkToFit="1"/>
    </xf>
    <xf numFmtId="0" fontId="5" fillId="6" borderId="48" xfId="0" applyFont="1" applyFill="1" applyBorder="1" applyAlignment="1">
      <alignment horizontal="center"/>
    </xf>
    <xf numFmtId="0" fontId="81" fillId="6" borderId="46" xfId="0" applyFont="1" applyFill="1" applyBorder="1" applyAlignment="1">
      <alignment horizontal="center" vertical="top"/>
    </xf>
    <xf numFmtId="0" fontId="81" fillId="7" borderId="46" xfId="0" applyFont="1" applyFill="1" applyBorder="1" applyAlignment="1">
      <alignment horizontal="center" vertical="top" shrinkToFit="1"/>
    </xf>
    <xf numFmtId="0" fontId="20" fillId="6" borderId="48" xfId="0" applyFont="1" applyFill="1" applyBorder="1" applyAlignment="1">
      <alignment horizontal="center" vertical="top" shrinkToFit="1"/>
    </xf>
    <xf numFmtId="0" fontId="7" fillId="6" borderId="64" xfId="0" applyFont="1" applyFill="1" applyBorder="1" applyAlignment="1">
      <alignment horizontal="center" vertical="center" shrinkToFit="1"/>
    </xf>
    <xf numFmtId="0" fontId="7" fillId="6" borderId="65" xfId="0" applyFont="1" applyFill="1" applyBorder="1" applyAlignment="1">
      <alignment horizontal="center" vertical="center" shrinkToFit="1"/>
    </xf>
    <xf numFmtId="0" fontId="7" fillId="6" borderId="66" xfId="0" applyFont="1" applyFill="1" applyBorder="1" applyAlignment="1">
      <alignment horizontal="center" vertical="center" shrinkToFit="1"/>
    </xf>
    <xf numFmtId="0" fontId="7" fillId="6" borderId="67" xfId="0" applyFont="1" applyFill="1" applyBorder="1" applyAlignment="1">
      <alignment horizontal="center" vertical="center" shrinkToFit="1"/>
    </xf>
    <xf numFmtId="0" fontId="7" fillId="6" borderId="68" xfId="0" applyFont="1" applyFill="1" applyBorder="1" applyAlignment="1">
      <alignment horizontal="center" vertical="center" shrinkToFit="1"/>
    </xf>
    <xf numFmtId="0" fontId="7" fillId="6" borderId="69" xfId="0" applyFont="1" applyFill="1" applyBorder="1" applyAlignment="1">
      <alignment horizontal="center" vertical="center" shrinkToFit="1"/>
    </xf>
    <xf numFmtId="0" fontId="5" fillId="6" borderId="12" xfId="0" applyFont="1" applyFill="1" applyBorder="1" applyAlignment="1">
      <alignment horizontal="center" vertical="center" shrinkToFit="1"/>
    </xf>
    <xf numFmtId="0" fontId="20" fillId="6" borderId="26" xfId="0" applyFont="1" applyFill="1" applyBorder="1" applyAlignment="1">
      <alignment horizontal="center" vertical="top" shrinkToFit="1"/>
    </xf>
    <xf numFmtId="0" fontId="20" fillId="7" borderId="46" xfId="0" applyFont="1" applyFill="1" applyBorder="1" applyAlignment="1">
      <alignment horizontal="center" vertical="top" shrinkToFit="1"/>
    </xf>
    <xf numFmtId="0" fontId="5" fillId="6" borderId="0" xfId="0" applyFont="1" applyFill="1" applyBorder="1" applyAlignment="1">
      <alignment horizontal="center" shrinkToFit="1"/>
    </xf>
    <xf numFmtId="0" fontId="81" fillId="6" borderId="0" xfId="0" applyFont="1" applyFill="1" applyBorder="1" applyAlignment="1">
      <alignment horizontal="center" vertical="top" shrinkToFit="1"/>
    </xf>
    <xf numFmtId="0" fontId="81" fillId="6" borderId="38" xfId="0" applyFont="1" applyFill="1" applyBorder="1" applyAlignment="1">
      <alignment horizontal="center" vertical="top" shrinkToFit="1"/>
    </xf>
    <xf numFmtId="0" fontId="5" fillId="6" borderId="34" xfId="0" applyFont="1" applyFill="1" applyBorder="1" applyAlignment="1">
      <alignment horizontal="center" vertical="center" shrinkToFit="1"/>
    </xf>
    <xf numFmtId="0" fontId="81" fillId="6" borderId="46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shrinkToFit="1"/>
    </xf>
    <xf numFmtId="0" fontId="20" fillId="6" borderId="39" xfId="0" applyFont="1" applyFill="1" applyBorder="1" applyAlignment="1">
      <alignment horizontal="center" vertical="top" shrinkToFit="1"/>
    </xf>
    <xf numFmtId="0" fontId="5" fillId="6" borderId="64" xfId="0" applyFont="1" applyFill="1" applyBorder="1" applyAlignment="1">
      <alignment horizontal="center" vertical="center" shrinkToFit="1"/>
    </xf>
    <xf numFmtId="0" fontId="5" fillId="6" borderId="65" xfId="0" applyFont="1" applyFill="1" applyBorder="1" applyAlignment="1">
      <alignment horizontal="center" vertical="center" shrinkToFit="1"/>
    </xf>
    <xf numFmtId="0" fontId="5" fillId="6" borderId="66" xfId="0" applyFont="1" applyFill="1" applyBorder="1" applyAlignment="1">
      <alignment horizontal="center" vertical="center" shrinkToFit="1"/>
    </xf>
    <xf numFmtId="0" fontId="5" fillId="6" borderId="67" xfId="0" applyFont="1" applyFill="1" applyBorder="1" applyAlignment="1">
      <alignment horizontal="center" vertical="center" shrinkToFit="1"/>
    </xf>
    <xf numFmtId="0" fontId="5" fillId="6" borderId="68" xfId="0" applyFont="1" applyFill="1" applyBorder="1" applyAlignment="1">
      <alignment horizontal="center" vertical="center" shrinkToFit="1"/>
    </xf>
    <xf numFmtId="0" fontId="5" fillId="6" borderId="69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shrinkToFit="1"/>
    </xf>
    <xf numFmtId="0" fontId="20" fillId="6" borderId="71" xfId="0" applyFont="1" applyFill="1" applyBorder="1" applyAlignment="1">
      <alignment horizontal="center" vertical="top" shrinkToFit="1"/>
    </xf>
    <xf numFmtId="0" fontId="5" fillId="11" borderId="0" xfId="0" applyFont="1" applyFill="1" applyBorder="1" applyAlignment="1">
      <alignment horizontal="center" shrinkToFit="1"/>
    </xf>
    <xf numFmtId="0" fontId="20" fillId="6" borderId="46" xfId="0" applyFont="1" applyFill="1" applyBorder="1" applyAlignment="1">
      <alignment horizontal="center" vertical="top"/>
    </xf>
    <xf numFmtId="0" fontId="81" fillId="11" borderId="0" xfId="0" applyFont="1" applyFill="1" applyBorder="1" applyAlignment="1">
      <alignment horizontal="center" vertical="top" shrinkToFit="1"/>
    </xf>
    <xf numFmtId="0" fontId="7" fillId="6" borderId="48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 shrinkToFit="1"/>
    </xf>
    <xf numFmtId="0" fontId="7" fillId="6" borderId="46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18" fillId="6" borderId="4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shrinkToFit="1"/>
    </xf>
    <xf numFmtId="0" fontId="83" fillId="6" borderId="46" xfId="0" applyFont="1" applyFill="1" applyBorder="1" applyAlignment="1">
      <alignment horizontal="center" vertical="center" shrinkToFit="1"/>
    </xf>
    <xf numFmtId="0" fontId="84" fillId="6" borderId="46" xfId="0" applyFont="1" applyFill="1" applyBorder="1" applyAlignment="1">
      <alignment horizontal="center" vertical="center" shrinkToFit="1"/>
    </xf>
    <xf numFmtId="0" fontId="5" fillId="6" borderId="1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shrinkToFit="1"/>
    </xf>
    <xf numFmtId="0" fontId="81" fillId="6" borderId="22" xfId="0" applyFont="1" applyFill="1" applyBorder="1" applyAlignment="1">
      <alignment horizontal="center" vertical="top" shrinkToFit="1"/>
    </xf>
    <xf numFmtId="0" fontId="7" fillId="0" borderId="46" xfId="0" applyFont="1" applyFill="1" applyBorder="1">
      <alignment vertical="center"/>
    </xf>
    <xf numFmtId="0" fontId="7" fillId="6" borderId="0" xfId="0" applyFont="1" applyFill="1" applyBorder="1" applyAlignment="1">
      <alignment horizontal="center" vertical="center" shrinkToFit="1"/>
    </xf>
    <xf numFmtId="0" fontId="5" fillId="6" borderId="0" xfId="0" applyFont="1" applyFill="1" applyBorder="1" applyAlignment="1">
      <alignment horizontal="right" vertical="center" shrinkToFit="1"/>
    </xf>
    <xf numFmtId="0" fontId="7" fillId="6" borderId="72" xfId="0" applyFont="1" applyFill="1" applyBorder="1" applyAlignment="1">
      <alignment horizontal="center" vertical="center" shrinkToFit="1"/>
    </xf>
    <xf numFmtId="0" fontId="7" fillId="6" borderId="73" xfId="0" applyFont="1" applyFill="1" applyBorder="1" applyAlignment="1">
      <alignment horizontal="center" vertical="center" shrinkToFit="1"/>
    </xf>
    <xf numFmtId="0" fontId="7" fillId="6" borderId="74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11" borderId="12" xfId="0" applyFont="1" applyFill="1" applyBorder="1" applyAlignment="1">
      <alignment horizontal="center" vertical="center" shrinkToFit="1"/>
    </xf>
    <xf numFmtId="0" fontId="13" fillId="11" borderId="46" xfId="0" applyFont="1" applyFill="1" applyBorder="1" applyAlignment="1">
      <alignment horizontal="center" vertical="center" shrinkToFit="1"/>
    </xf>
    <xf numFmtId="0" fontId="7" fillId="6" borderId="59" xfId="0" applyFont="1" applyFill="1" applyBorder="1" applyAlignment="1">
      <alignment horizontal="center" vertical="center" shrinkToFit="1"/>
    </xf>
    <xf numFmtId="0" fontId="7" fillId="6" borderId="75" xfId="0" applyFont="1" applyFill="1" applyBorder="1" applyAlignment="1">
      <alignment horizontal="center" vertical="center" shrinkToFit="1"/>
    </xf>
    <xf numFmtId="0" fontId="7" fillId="6" borderId="61" xfId="0" applyFont="1" applyFill="1" applyBorder="1" applyAlignment="1">
      <alignment horizontal="center" vertical="center" shrinkToFit="1"/>
    </xf>
    <xf numFmtId="0" fontId="81" fillId="7" borderId="0" xfId="0" applyFont="1" applyFill="1" applyBorder="1" applyAlignment="1">
      <alignment horizontal="center" vertical="top" shrinkToFit="1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0" xfId="0" applyFont="1" applyFill="1" applyBorder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 shrinkToFit="1"/>
    </xf>
    <xf numFmtId="0" fontId="5" fillId="6" borderId="6" xfId="0" applyFont="1" applyFill="1" applyBorder="1" applyAlignment="1">
      <alignment horizontal="center" vertical="center" shrinkToFit="1"/>
    </xf>
    <xf numFmtId="0" fontId="5" fillId="6" borderId="6" xfId="0" applyFont="1" applyFill="1" applyBorder="1" applyAlignment="1">
      <alignment horizontal="center" vertical="center" wrapText="1" shrinkToFit="1"/>
    </xf>
    <xf numFmtId="0" fontId="5" fillId="6" borderId="57" xfId="0" applyFont="1" applyFill="1" applyBorder="1" applyAlignment="1">
      <alignment horizontal="center" vertical="center" shrinkToFit="1"/>
    </xf>
    <xf numFmtId="0" fontId="5" fillId="6" borderId="28" xfId="0" applyFont="1" applyFill="1" applyBorder="1" applyAlignment="1">
      <alignment horizontal="center" vertical="center" shrinkToFit="1"/>
    </xf>
    <xf numFmtId="0" fontId="42" fillId="6" borderId="58" xfId="0" applyFont="1" applyFill="1" applyBorder="1" applyAlignment="1">
      <alignment horizontal="center" vertical="center" wrapText="1" shrinkToFit="1"/>
    </xf>
    <xf numFmtId="0" fontId="5" fillId="6" borderId="57" xfId="0" applyFont="1" applyFill="1" applyBorder="1" applyAlignment="1">
      <alignment horizontal="center" vertical="center" wrapText="1" shrinkToFit="1"/>
    </xf>
    <xf numFmtId="0" fontId="42" fillId="6" borderId="1" xfId="0" applyFont="1" applyFill="1" applyBorder="1" applyAlignment="1">
      <alignment horizontal="center" vertical="center" wrapText="1" shrinkToFit="1"/>
    </xf>
    <xf numFmtId="0" fontId="5" fillId="6" borderId="9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/>
    </xf>
    <xf numFmtId="9" fontId="7" fillId="6" borderId="2" xfId="0" applyNumberFormat="1" applyFont="1" applyFill="1" applyBorder="1" applyAlignment="1">
      <alignment horizontal="center" vertical="center" shrinkToFit="1"/>
    </xf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>
      <alignment vertical="center"/>
    </xf>
    <xf numFmtId="0" fontId="5" fillId="6" borderId="0" xfId="0" applyFont="1" applyFill="1" applyBorder="1" applyAlignment="1">
      <alignment vertical="center" shrinkToFit="1"/>
    </xf>
    <xf numFmtId="0" fontId="5" fillId="6" borderId="35" xfId="0" applyFont="1" applyFill="1" applyBorder="1" applyAlignment="1">
      <alignment horizontal="center" vertical="center" shrinkToFit="1"/>
    </xf>
    <xf numFmtId="0" fontId="5" fillId="6" borderId="44" xfId="0" applyFont="1" applyFill="1" applyBorder="1" applyAlignment="1">
      <alignment horizontal="center" vertical="center" shrinkToFit="1"/>
    </xf>
    <xf numFmtId="0" fontId="5" fillId="6" borderId="0" xfId="0" applyFont="1" applyFill="1">
      <alignment vertical="center"/>
    </xf>
    <xf numFmtId="14" fontId="20" fillId="6" borderId="0" xfId="0" applyNumberFormat="1" applyFont="1" applyFill="1" applyBorder="1" applyAlignment="1">
      <alignment horizontal="center" vertical="top" shrinkToFit="1"/>
    </xf>
    <xf numFmtId="0" fontId="52" fillId="11" borderId="0" xfId="0" applyFont="1" applyFill="1" applyBorder="1" applyAlignment="1">
      <alignment horizontal="center" vertical="center" shrinkToFit="1"/>
    </xf>
    <xf numFmtId="0" fontId="52" fillId="11" borderId="12" xfId="0" applyFont="1" applyFill="1" applyBorder="1" applyAlignment="1">
      <alignment horizontal="center" shrinkToFit="1"/>
    </xf>
    <xf numFmtId="0" fontId="87" fillId="6" borderId="0" xfId="0" applyFont="1" applyFill="1" applyBorder="1" applyAlignment="1">
      <alignment horizontal="center" shrinkToFit="1"/>
    </xf>
    <xf numFmtId="0" fontId="71" fillId="6" borderId="0" xfId="0" applyFont="1" applyFill="1" applyBorder="1" applyAlignment="1">
      <alignment horizontal="center" vertical="top" shrinkToFit="1"/>
    </xf>
    <xf numFmtId="0" fontId="5" fillId="6" borderId="81" xfId="0" applyFont="1" applyFill="1" applyBorder="1" applyAlignment="1">
      <alignment horizontal="center" vertical="center" shrinkToFit="1"/>
    </xf>
    <xf numFmtId="0" fontId="87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vertical="center" shrinkToFit="1"/>
    </xf>
    <xf numFmtId="0" fontId="88" fillId="6" borderId="0" xfId="0" applyFont="1" applyFill="1" applyBorder="1" applyAlignment="1">
      <alignment horizontal="center" vertical="center" shrinkToFit="1"/>
    </xf>
    <xf numFmtId="0" fontId="76" fillId="6" borderId="0" xfId="0" applyFont="1" applyFill="1" applyBorder="1" applyAlignment="1">
      <alignment horizontal="center" vertical="top" shrinkToFit="1"/>
    </xf>
    <xf numFmtId="0" fontId="55" fillId="6" borderId="0" xfId="0" applyFont="1" applyFill="1" applyBorder="1" applyAlignment="1">
      <alignment horizontal="center" vertical="top" shrinkToFit="1"/>
    </xf>
    <xf numFmtId="0" fontId="25" fillId="6" borderId="0" xfId="0" applyFont="1" applyFill="1" applyBorder="1" applyAlignment="1">
      <alignment horizontal="center" vertical="top" shrinkToFit="1"/>
    </xf>
    <xf numFmtId="0" fontId="15" fillId="6" borderId="0" xfId="0" applyFont="1" applyFill="1" applyBorder="1" applyAlignment="1">
      <alignment horizontal="center" shrinkToFit="1"/>
    </xf>
    <xf numFmtId="0" fontId="54" fillId="6" borderId="0" xfId="0" applyFont="1" applyFill="1" applyBorder="1" applyAlignment="1">
      <alignment horizontal="center" shrinkToFit="1"/>
    </xf>
    <xf numFmtId="0" fontId="89" fillId="6" borderId="0" xfId="0" applyFont="1" applyFill="1" applyBorder="1" applyAlignment="1">
      <alignment horizontal="center" shrinkToFit="1"/>
    </xf>
    <xf numFmtId="0" fontId="92" fillId="6" borderId="0" xfId="0" applyFont="1" applyFill="1" applyBorder="1" applyAlignment="1">
      <alignment horizontal="center" vertical="top" shrinkToFit="1"/>
    </xf>
    <xf numFmtId="0" fontId="91" fillId="6" borderId="0" xfId="0" applyFont="1" applyFill="1" applyBorder="1" applyAlignment="1">
      <alignment horizontal="center" vertical="top" shrinkToFit="1"/>
    </xf>
    <xf numFmtId="0" fontId="61" fillId="6" borderId="0" xfId="0" applyFont="1" applyFill="1" applyBorder="1" applyAlignment="1">
      <alignment horizontal="center" shrinkToFit="1"/>
    </xf>
    <xf numFmtId="0" fontId="90" fillId="6" borderId="0" xfId="0" applyFont="1" applyFill="1" applyBorder="1" applyAlignment="1">
      <alignment horizontal="center" vertical="top" shrinkToFit="1"/>
    </xf>
    <xf numFmtId="0" fontId="59" fillId="6" borderId="0" xfId="0" applyFont="1" applyFill="1" applyBorder="1" applyAlignment="1">
      <alignment horizontal="center" shrinkToFit="1"/>
    </xf>
    <xf numFmtId="0" fontId="95" fillId="6" borderId="0" xfId="0" applyFont="1" applyFill="1" applyBorder="1" applyAlignment="1">
      <alignment horizontal="center" vertical="top" shrinkToFit="1"/>
    </xf>
    <xf numFmtId="0" fontId="14" fillId="0" borderId="0" xfId="0" applyFont="1" applyFill="1" applyBorder="1" applyAlignment="1">
      <alignment horizontal="center" vertical="center"/>
    </xf>
    <xf numFmtId="0" fontId="77" fillId="6" borderId="0" xfId="0" applyFont="1" applyFill="1" applyBorder="1" applyAlignment="1">
      <alignment horizontal="center" shrinkToFit="1"/>
    </xf>
    <xf numFmtId="0" fontId="93" fillId="6" borderId="0" xfId="0" applyFont="1" applyFill="1" applyBorder="1" applyAlignment="1">
      <alignment horizontal="center" vertical="top" shrinkToFit="1"/>
    </xf>
    <xf numFmtId="0" fontId="15" fillId="6" borderId="0" xfId="0" applyFont="1" applyFill="1" applyBorder="1" applyAlignment="1">
      <alignment horizontal="center"/>
    </xf>
    <xf numFmtId="0" fontId="90" fillId="6" borderId="0" xfId="0" applyFont="1" applyFill="1" applyBorder="1" applyAlignment="1">
      <alignment horizontal="center" vertical="top"/>
    </xf>
    <xf numFmtId="0" fontId="98" fillId="6" borderId="0" xfId="0" applyFont="1" applyFill="1" applyBorder="1" applyAlignment="1">
      <alignment horizontal="center"/>
    </xf>
    <xf numFmtId="0" fontId="57" fillId="6" borderId="0" xfId="0" applyFont="1" applyFill="1" applyAlignment="1">
      <alignment horizontal="right" vertical="center"/>
    </xf>
    <xf numFmtId="0" fontId="97" fillId="6" borderId="0" xfId="0" applyFont="1" applyFill="1" applyBorder="1" applyAlignment="1">
      <alignment horizontal="center" shrinkToFit="1"/>
    </xf>
    <xf numFmtId="0" fontId="101" fillId="6" borderId="0" xfId="0" applyFont="1" applyFill="1" applyBorder="1" applyAlignment="1">
      <alignment horizontal="center" vertical="top" shrinkToFit="1"/>
    </xf>
    <xf numFmtId="0" fontId="103" fillId="6" borderId="0" xfId="0" applyFont="1" applyFill="1" applyBorder="1" applyAlignment="1">
      <alignment horizontal="center" vertical="center" shrinkToFit="1"/>
    </xf>
    <xf numFmtId="0" fontId="104" fillId="6" borderId="0" xfId="0" applyFont="1" applyFill="1" applyBorder="1" applyAlignment="1">
      <alignment horizontal="center" vertical="top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6" borderId="0" xfId="0" applyFont="1" applyFill="1" applyAlignment="1">
      <alignment horizontal="right" vertical="center"/>
    </xf>
    <xf numFmtId="0" fontId="99" fillId="0" borderId="0" xfId="0" applyFont="1" applyFill="1" applyBorder="1" applyAlignment="1">
      <alignment horizontal="right" vertical="center" shrinkToFit="1"/>
    </xf>
    <xf numFmtId="0" fontId="99" fillId="6" borderId="0" xfId="0" applyFont="1" applyFill="1" applyAlignment="1">
      <alignment horizontal="right" vertical="center"/>
    </xf>
    <xf numFmtId="0" fontId="86" fillId="0" borderId="0" xfId="0" applyFont="1" applyFill="1" applyBorder="1" applyAlignment="1">
      <alignment horizontal="right" vertical="center" shrinkToFit="1"/>
    </xf>
    <xf numFmtId="0" fontId="86" fillId="6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52" fillId="6" borderId="9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vertical="center" shrinkToFit="1"/>
    </xf>
    <xf numFmtId="0" fontId="5" fillId="6" borderId="27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vertical="center" shrinkToFit="1"/>
    </xf>
    <xf numFmtId="0" fontId="52" fillId="0" borderId="4" xfId="0" applyFont="1" applyFill="1" applyBorder="1" applyAlignment="1">
      <alignment vertical="center" shrinkToFit="1"/>
    </xf>
    <xf numFmtId="0" fontId="50" fillId="6" borderId="0" xfId="0" applyFont="1" applyFill="1" applyBorder="1" applyAlignment="1">
      <alignment horizontal="center" shrinkToFit="1"/>
    </xf>
    <xf numFmtId="0" fontId="50" fillId="0" borderId="0" xfId="0" applyFont="1" applyFill="1" applyBorder="1" applyAlignment="1">
      <alignment horizontal="center" shrinkToFit="1"/>
    </xf>
    <xf numFmtId="0" fontId="93" fillId="0" borderId="0" xfId="0" applyFont="1" applyFill="1" applyBorder="1" applyAlignment="1">
      <alignment horizontal="center" vertical="top" shrinkToFit="1"/>
    </xf>
    <xf numFmtId="0" fontId="107" fillId="0" borderId="0" xfId="0" applyFont="1" applyFill="1" applyBorder="1" applyAlignment="1">
      <alignment horizontal="center" vertical="top" shrinkToFit="1"/>
    </xf>
    <xf numFmtId="0" fontId="105" fillId="6" borderId="0" xfId="0" applyFont="1" applyFill="1" applyBorder="1" applyAlignment="1">
      <alignment horizontal="center"/>
    </xf>
    <xf numFmtId="0" fontId="102" fillId="0" borderId="0" xfId="0" applyFont="1" applyFill="1" applyBorder="1" applyAlignment="1">
      <alignment horizontal="center" vertical="top" shrinkToFit="1"/>
    </xf>
    <xf numFmtId="0" fontId="98" fillId="0" borderId="0" xfId="0" applyFont="1" applyFill="1" applyBorder="1" applyAlignment="1">
      <alignment horizontal="center" shrinkToFit="1"/>
    </xf>
    <xf numFmtId="0" fontId="5" fillId="6" borderId="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right" vertical="center"/>
    </xf>
    <xf numFmtId="0" fontId="94" fillId="0" borderId="27" xfId="0" applyFont="1" applyFill="1" applyBorder="1" applyAlignment="1">
      <alignment horizontal="center" vertical="center" wrapText="1" shrinkToFit="1"/>
    </xf>
    <xf numFmtId="0" fontId="5" fillId="6" borderId="27" xfId="0" applyFont="1" applyFill="1" applyBorder="1" applyAlignment="1">
      <alignment horizontal="center" vertical="center" shrinkToFit="1"/>
    </xf>
    <xf numFmtId="9" fontId="7" fillId="6" borderId="27" xfId="0" applyNumberFormat="1" applyFont="1" applyFill="1" applyBorder="1" applyAlignment="1">
      <alignment horizontal="center" vertical="center" shrinkToFit="1"/>
    </xf>
    <xf numFmtId="0" fontId="7" fillId="6" borderId="0" xfId="0" applyFont="1" applyFill="1" applyBorder="1" applyAlignment="1">
      <alignment vertical="top" shrinkToFit="1"/>
    </xf>
    <xf numFmtId="43" fontId="87" fillId="6" borderId="0" xfId="33" applyFont="1" applyFill="1" applyBorder="1" applyAlignment="1">
      <alignment horizontal="center"/>
    </xf>
    <xf numFmtId="0" fontId="108" fillId="0" borderId="0" xfId="0" applyFont="1" applyFill="1" applyBorder="1" applyAlignment="1">
      <alignment horizontal="center" shrinkToFit="1"/>
    </xf>
    <xf numFmtId="0" fontId="5" fillId="6" borderId="17" xfId="0" applyFont="1" applyFill="1" applyBorder="1" applyAlignment="1">
      <alignment horizontal="center" vertical="center"/>
    </xf>
    <xf numFmtId="178" fontId="7" fillId="6" borderId="2" xfId="0" applyNumberFormat="1" applyFont="1" applyFill="1" applyBorder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/>
    </xf>
    <xf numFmtId="0" fontId="52" fillId="6" borderId="1" xfId="0" applyFont="1" applyFill="1" applyBorder="1" applyAlignment="1">
      <alignment horizontal="center" vertical="center"/>
    </xf>
    <xf numFmtId="0" fontId="88" fillId="0" borderId="39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110" fillId="0" borderId="4" xfId="0" applyFont="1" applyFill="1" applyBorder="1" applyAlignment="1">
      <alignment vertical="center" shrinkToFit="1"/>
    </xf>
    <xf numFmtId="0" fontId="110" fillId="6" borderId="1" xfId="0" applyFont="1" applyFill="1" applyBorder="1" applyAlignment="1">
      <alignment horizontal="center" vertical="center"/>
    </xf>
    <xf numFmtId="0" fontId="106" fillId="6" borderId="0" xfId="0" applyFont="1" applyFill="1" applyBorder="1" applyAlignment="1">
      <alignment horizontal="center"/>
    </xf>
    <xf numFmtId="0" fontId="111" fillId="6" borderId="0" xfId="0" applyFont="1" applyFill="1" applyBorder="1" applyAlignment="1">
      <alignment horizontal="center" vertical="top" shrinkToFit="1"/>
    </xf>
    <xf numFmtId="0" fontId="106" fillId="0" borderId="0" xfId="0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shrinkToFit="1"/>
    </xf>
    <xf numFmtId="0" fontId="20" fillId="0" borderId="46" xfId="0" applyFont="1" applyFill="1" applyBorder="1" applyAlignment="1">
      <alignment horizontal="center" vertical="top" shrinkToFit="1"/>
    </xf>
    <xf numFmtId="0" fontId="89" fillId="0" borderId="0" xfId="0" applyFont="1" applyFill="1" applyBorder="1" applyAlignment="1">
      <alignment horizontal="center" shrinkToFit="1"/>
    </xf>
    <xf numFmtId="0" fontId="15" fillId="0" borderId="0" xfId="0" applyFont="1" applyFill="1" applyBorder="1" applyAlignment="1">
      <alignment horizontal="center" shrinkToFit="1"/>
    </xf>
    <xf numFmtId="0" fontId="61" fillId="0" borderId="0" xfId="0" applyFont="1" applyFill="1" applyBorder="1" applyAlignment="1">
      <alignment horizontal="center" shrinkToFit="1"/>
    </xf>
    <xf numFmtId="0" fontId="112" fillId="6" borderId="1" xfId="0" applyFont="1" applyFill="1" applyBorder="1" applyAlignment="1">
      <alignment horizontal="center" vertical="center"/>
    </xf>
    <xf numFmtId="0" fontId="25" fillId="12" borderId="0" xfId="0" applyFont="1" applyFill="1" applyBorder="1" applyAlignment="1">
      <alignment horizontal="center" vertical="top" wrapText="1" shrinkToFit="1"/>
    </xf>
    <xf numFmtId="0" fontId="5" fillId="0" borderId="0" xfId="0" applyFont="1" applyFill="1" applyBorder="1" applyAlignment="1">
      <alignment horizontal="center" shrinkToFit="1"/>
    </xf>
    <xf numFmtId="0" fontId="81" fillId="0" borderId="0" xfId="0" applyFont="1" applyFill="1" applyBorder="1" applyAlignment="1">
      <alignment horizontal="center" vertical="top" shrinkToFit="1"/>
    </xf>
    <xf numFmtId="0" fontId="20" fillId="0" borderId="0" xfId="0" applyFont="1" applyFill="1" applyBorder="1" applyAlignment="1">
      <alignment horizontal="center" vertical="top" wrapText="1" shrinkToFit="1"/>
    </xf>
    <xf numFmtId="0" fontId="7" fillId="0" borderId="0" xfId="0" applyFont="1" applyFill="1" applyBorder="1" applyAlignment="1">
      <alignment horizontal="center" vertical="center"/>
    </xf>
    <xf numFmtId="0" fontId="114" fillId="10" borderId="0" xfId="0" applyFont="1" applyFill="1" applyAlignment="1">
      <alignment vertical="center"/>
    </xf>
    <xf numFmtId="0" fontId="20" fillId="0" borderId="48" xfId="0" applyFont="1" applyFill="1" applyBorder="1" applyAlignment="1">
      <alignment horizontal="center" vertical="top" shrinkToFit="1"/>
    </xf>
    <xf numFmtId="0" fontId="57" fillId="13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5" fillId="0" borderId="0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1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56" fillId="6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/>
    </xf>
    <xf numFmtId="0" fontId="117" fillId="6" borderId="0" xfId="0" applyFont="1" applyFill="1" applyBorder="1" applyAlignment="1">
      <alignment horizontal="center" vertical="top"/>
    </xf>
    <xf numFmtId="0" fontId="118" fillId="0" borderId="0" xfId="0" applyFont="1" applyFill="1" applyBorder="1" applyAlignment="1">
      <alignment horizontal="center"/>
    </xf>
    <xf numFmtId="0" fontId="96" fillId="0" borderId="0" xfId="0" applyFont="1" applyFill="1" applyBorder="1" applyAlignment="1">
      <alignment horizontal="center" vertical="top" shrinkToFit="1"/>
    </xf>
    <xf numFmtId="0" fontId="120" fillId="0" borderId="0" xfId="0" applyFont="1" applyFill="1" applyBorder="1" applyAlignment="1">
      <alignment horizontal="center" vertical="top" wrapText="1" shrinkToFit="1"/>
    </xf>
    <xf numFmtId="0" fontId="5" fillId="0" borderId="0" xfId="0" applyFont="1" applyFill="1" applyBorder="1" applyAlignment="1">
      <alignment horizontal="center"/>
    </xf>
    <xf numFmtId="0" fontId="121" fillId="14" borderId="0" xfId="0" applyFont="1" applyFill="1" applyBorder="1" applyAlignment="1">
      <alignment horizontal="center" vertical="center"/>
    </xf>
    <xf numFmtId="0" fontId="121" fillId="0" borderId="0" xfId="0" applyFont="1" applyBorder="1" applyAlignment="1">
      <alignment horizontal="center" vertical="center"/>
    </xf>
    <xf numFmtId="0" fontId="121" fillId="15" borderId="0" xfId="0" applyFont="1" applyFill="1" applyBorder="1" applyAlignment="1">
      <alignment horizontal="center" vertical="center"/>
    </xf>
    <xf numFmtId="0" fontId="123" fillId="14" borderId="0" xfId="0" applyFont="1" applyFill="1" applyBorder="1" applyAlignment="1">
      <alignment horizontal="center" vertical="center"/>
    </xf>
    <xf numFmtId="0" fontId="127" fillId="15" borderId="0" xfId="0" applyFont="1" applyFill="1" applyBorder="1" applyAlignment="1">
      <alignment horizontal="center" vertical="center"/>
    </xf>
    <xf numFmtId="0" fontId="122" fillId="14" borderId="0" xfId="0" applyFont="1" applyFill="1" applyBorder="1" applyAlignment="1">
      <alignment horizontal="center" vertical="center"/>
    </xf>
    <xf numFmtId="0" fontId="119" fillId="0" borderId="0" xfId="0" applyFont="1" applyFill="1" applyBorder="1" applyAlignment="1">
      <alignment horizontal="center" shrinkToFit="1"/>
    </xf>
    <xf numFmtId="0" fontId="125" fillId="14" borderId="0" xfId="0" applyFont="1" applyFill="1" applyBorder="1" applyAlignment="1">
      <alignment horizontal="center" vertical="top"/>
    </xf>
    <xf numFmtId="0" fontId="129" fillId="0" borderId="0" xfId="0" applyFont="1" applyFill="1" applyBorder="1" applyAlignment="1">
      <alignment horizontal="center"/>
    </xf>
    <xf numFmtId="0" fontId="124" fillId="0" borderId="0" xfId="0" applyFont="1" applyFill="1" applyBorder="1" applyAlignment="1">
      <alignment horizontal="center" vertical="top" wrapText="1" shrinkToFit="1"/>
    </xf>
    <xf numFmtId="0" fontId="125" fillId="0" borderId="0" xfId="0" applyFont="1" applyBorder="1" applyAlignment="1">
      <alignment horizontal="center" vertical="top"/>
    </xf>
    <xf numFmtId="0" fontId="125" fillId="0" borderId="0" xfId="0" applyFont="1" applyFill="1" applyBorder="1" applyAlignment="1">
      <alignment horizontal="center" vertical="top"/>
    </xf>
    <xf numFmtId="0" fontId="126" fillId="14" borderId="0" xfId="0" applyFont="1" applyFill="1" applyBorder="1" applyAlignment="1">
      <alignment horizontal="center" vertical="top"/>
    </xf>
    <xf numFmtId="0" fontId="128" fillId="0" borderId="0" xfId="0" applyFont="1" applyFill="1" applyBorder="1" applyAlignment="1">
      <alignment horizontal="center" vertical="center"/>
    </xf>
    <xf numFmtId="0" fontId="130" fillId="0" borderId="0" xfId="0" applyFont="1" applyFill="1" applyBorder="1" applyAlignment="1">
      <alignment horizontal="center" vertical="top" wrapText="1" shrinkToFit="1"/>
    </xf>
    <xf numFmtId="0" fontId="96" fillId="0" borderId="0" xfId="0" applyFont="1" applyFill="1" applyBorder="1" applyAlignment="1">
      <alignment horizontal="center" vertical="top" wrapText="1" shrinkToFit="1"/>
    </xf>
    <xf numFmtId="0" fontId="90" fillId="0" borderId="0" xfId="0" applyFont="1" applyFill="1" applyBorder="1" applyAlignment="1">
      <alignment horizontal="center" vertical="top" shrinkToFit="1"/>
    </xf>
    <xf numFmtId="0" fontId="131" fillId="6" borderId="0" xfId="0" applyFont="1" applyFill="1" applyBorder="1" applyAlignment="1">
      <alignment horizontal="center"/>
    </xf>
    <xf numFmtId="0" fontId="99" fillId="6" borderId="0" xfId="0" applyFont="1" applyFill="1" applyBorder="1" applyAlignment="1">
      <alignment horizontal="center" vertical="center" shrinkToFit="1"/>
    </xf>
    <xf numFmtId="0" fontId="99" fillId="6" borderId="0" xfId="0" applyFont="1" applyFill="1" applyBorder="1" applyAlignment="1">
      <alignment horizontal="right" vertical="center" shrinkToFit="1"/>
    </xf>
    <xf numFmtId="0" fontId="7" fillId="6" borderId="11" xfId="0" applyFont="1" applyFill="1" applyBorder="1" applyAlignment="1">
      <alignment horizontal="right" vertical="center" shrinkToFit="1"/>
    </xf>
    <xf numFmtId="0" fontId="86" fillId="6" borderId="0" xfId="0" applyFont="1" applyFill="1" applyBorder="1" applyAlignment="1">
      <alignment horizontal="center" vertical="center" shrinkToFit="1"/>
    </xf>
    <xf numFmtId="0" fontId="86" fillId="6" borderId="0" xfId="0" applyFont="1" applyFill="1" applyBorder="1" applyAlignment="1">
      <alignment horizontal="right" vertical="center" shrinkToFit="1"/>
    </xf>
    <xf numFmtId="0" fontId="7" fillId="6" borderId="0" xfId="0" applyFont="1" applyFill="1" applyAlignment="1">
      <alignment horizontal="left" vertical="center"/>
    </xf>
    <xf numFmtId="0" fontId="53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 shrinkToFit="1"/>
    </xf>
    <xf numFmtId="0" fontId="133" fillId="0" borderId="0" xfId="0" applyFont="1" applyFill="1" applyBorder="1" applyAlignment="1">
      <alignment horizontal="center" vertical="top" shrinkToFit="1"/>
    </xf>
    <xf numFmtId="0" fontId="58" fillId="6" borderId="0" xfId="0" applyFont="1" applyFill="1" applyBorder="1" applyAlignment="1">
      <alignment horizontal="center" vertical="center" shrinkToFit="1"/>
    </xf>
    <xf numFmtId="0" fontId="132" fillId="0" borderId="0" xfId="0" applyFont="1" applyFill="1" applyBorder="1" applyAlignment="1">
      <alignment horizontal="center" vertical="top"/>
    </xf>
    <xf numFmtId="177" fontId="45" fillId="0" borderId="1" xfId="0" applyNumberFormat="1" applyFont="1" applyFill="1" applyBorder="1" applyAlignment="1">
      <alignment horizontal="center" vertical="center" wrapText="1" shrinkToFit="1"/>
    </xf>
    <xf numFmtId="177" fontId="19" fillId="0" borderId="1" xfId="0" applyNumberFormat="1" applyFont="1" applyFill="1" applyBorder="1" applyAlignment="1">
      <alignment horizontal="center" vertical="center"/>
    </xf>
    <xf numFmtId="177" fontId="45" fillId="0" borderId="1" xfId="0" applyNumberFormat="1" applyFont="1" applyFill="1" applyBorder="1" applyAlignment="1">
      <alignment horizontal="center" vertical="center" shrinkToFit="1"/>
    </xf>
    <xf numFmtId="177" fontId="134" fillId="0" borderId="1" xfId="0" applyNumberFormat="1" applyFont="1" applyFill="1" applyBorder="1" applyAlignment="1">
      <alignment horizontal="center" vertical="center" wrapText="1" shrinkToFit="1"/>
    </xf>
    <xf numFmtId="177" fontId="134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134" fillId="0" borderId="24" xfId="0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left" vertical="center"/>
    </xf>
    <xf numFmtId="0" fontId="135" fillId="6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4" fillId="6" borderId="0" xfId="0" applyFont="1" applyFill="1" applyBorder="1" applyAlignment="1">
      <alignment horizontal="center" vertical="center" shrinkToFit="1"/>
    </xf>
    <xf numFmtId="0" fontId="138" fillId="0" borderId="41" xfId="0" applyFont="1" applyFill="1" applyBorder="1" applyAlignment="1">
      <alignment horizontal="center" shrinkToFit="1"/>
    </xf>
    <xf numFmtId="0" fontId="75" fillId="0" borderId="41" xfId="0" applyFont="1" applyFill="1" applyBorder="1" applyAlignment="1">
      <alignment horizontal="center" vertical="top" shrinkToFit="1"/>
    </xf>
    <xf numFmtId="0" fontId="111" fillId="0" borderId="46" xfId="0" applyFont="1" applyFill="1" applyBorder="1" applyAlignment="1">
      <alignment horizontal="center" vertical="top" wrapText="1" shrinkToFit="1"/>
    </xf>
    <xf numFmtId="0" fontId="88" fillId="0" borderId="0" xfId="0" applyFont="1" applyFill="1" applyBorder="1" applyAlignment="1">
      <alignment horizontal="center" shrinkToFit="1"/>
    </xf>
    <xf numFmtId="0" fontId="140" fillId="0" borderId="0" xfId="0" applyFont="1" applyFill="1" applyBorder="1" applyAlignment="1">
      <alignment horizontal="center" shrinkToFit="1"/>
    </xf>
    <xf numFmtId="0" fontId="111" fillId="0" borderId="0" xfId="0" applyFont="1" applyFill="1" applyBorder="1" applyAlignment="1">
      <alignment horizontal="center" vertical="top" wrapText="1" shrinkToFit="1"/>
    </xf>
    <xf numFmtId="0" fontId="80" fillId="0" borderId="0" xfId="0" applyFont="1" applyFill="1">
      <alignment vertical="center"/>
    </xf>
    <xf numFmtId="0" fontId="139" fillId="0" borderId="0" xfId="0" applyFont="1" applyFill="1" applyBorder="1" applyAlignment="1">
      <alignment horizontal="center" shrinkToFit="1"/>
    </xf>
    <xf numFmtId="0" fontId="25" fillId="12" borderId="0" xfId="0" applyFont="1" applyFill="1" applyBorder="1" applyAlignment="1">
      <alignment horizontal="center" vertical="top" shrinkToFit="1"/>
    </xf>
    <xf numFmtId="0" fontId="111" fillId="0" borderId="0" xfId="0" applyFont="1" applyFill="1" applyBorder="1" applyAlignment="1">
      <alignment horizontal="center" vertical="top" shrinkToFit="1"/>
    </xf>
    <xf numFmtId="0" fontId="21" fillId="0" borderId="0" xfId="0" applyFont="1" applyFill="1" applyBorder="1" applyAlignment="1">
      <alignment horizontal="center" vertical="center" shrinkToFit="1"/>
    </xf>
    <xf numFmtId="0" fontId="5" fillId="6" borderId="35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top" wrapText="1" shrinkToFit="1"/>
    </xf>
    <xf numFmtId="0" fontId="52" fillId="6" borderId="59" xfId="0" applyFont="1" applyFill="1" applyBorder="1" applyAlignment="1">
      <alignment horizontal="center" vertical="center" shrinkToFit="1"/>
    </xf>
    <xf numFmtId="0" fontId="52" fillId="6" borderId="60" xfId="0" applyFont="1" applyFill="1" applyBorder="1" applyAlignment="1">
      <alignment horizontal="center" vertical="center" shrinkToFit="1"/>
    </xf>
    <xf numFmtId="0" fontId="52" fillId="6" borderId="61" xfId="0" applyFont="1" applyFill="1" applyBorder="1" applyAlignment="1">
      <alignment horizontal="center" vertical="center" shrinkToFit="1"/>
    </xf>
    <xf numFmtId="0" fontId="52" fillId="6" borderId="62" xfId="0" applyFont="1" applyFill="1" applyBorder="1" applyAlignment="1">
      <alignment horizontal="center" vertical="center" shrinkToFit="1"/>
    </xf>
    <xf numFmtId="0" fontId="62" fillId="6" borderId="59" xfId="0" applyFont="1" applyFill="1" applyBorder="1" applyAlignment="1">
      <alignment horizontal="center" vertical="center" shrinkToFit="1"/>
    </xf>
    <xf numFmtId="0" fontId="62" fillId="6" borderId="60" xfId="0" applyFont="1" applyFill="1" applyBorder="1" applyAlignment="1">
      <alignment horizontal="center" vertical="center" shrinkToFit="1"/>
    </xf>
    <xf numFmtId="0" fontId="62" fillId="6" borderId="61" xfId="0" applyFont="1" applyFill="1" applyBorder="1" applyAlignment="1">
      <alignment horizontal="center" vertical="center" shrinkToFit="1"/>
    </xf>
    <xf numFmtId="0" fontId="62" fillId="6" borderId="62" xfId="0" applyFont="1" applyFill="1" applyBorder="1" applyAlignment="1">
      <alignment horizontal="center" vertical="center" shrinkToFit="1"/>
    </xf>
    <xf numFmtId="0" fontId="62" fillId="6" borderId="63" xfId="0" applyFont="1" applyFill="1" applyBorder="1" applyAlignment="1">
      <alignment horizontal="center" vertical="center" shrinkToFit="1"/>
    </xf>
    <xf numFmtId="0" fontId="52" fillId="6" borderId="63" xfId="0" applyFont="1" applyFill="1" applyBorder="1" applyAlignment="1">
      <alignment horizontal="center" vertical="center" shrinkToFit="1"/>
    </xf>
    <xf numFmtId="0" fontId="78" fillId="6" borderId="16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59" fillId="0" borderId="22" xfId="0" applyFont="1" applyFill="1" applyBorder="1" applyAlignment="1">
      <alignment horizontal="center" vertical="top" wrapText="1" shrinkToFit="1"/>
    </xf>
    <xf numFmtId="0" fontId="142" fillId="6" borderId="0" xfId="0" applyFont="1" applyFill="1" applyBorder="1" applyAlignment="1">
      <alignment horizontal="right" vertical="center" shrinkToFit="1"/>
    </xf>
    <xf numFmtId="0" fontId="143" fillId="6" borderId="0" xfId="0" applyFont="1" applyFill="1" applyBorder="1" applyAlignment="1">
      <alignment horizontal="right" vertical="center" shrinkToFit="1"/>
    </xf>
    <xf numFmtId="0" fontId="99" fillId="0" borderId="0" xfId="0" applyFont="1" applyFill="1" applyBorder="1" applyAlignment="1">
      <alignment horizontal="left" vertical="center"/>
    </xf>
    <xf numFmtId="0" fontId="62" fillId="6" borderId="0" xfId="0" applyFont="1" applyFill="1" applyAlignment="1">
      <alignment horizontal="right" vertical="center"/>
    </xf>
    <xf numFmtId="0" fontId="86" fillId="0" borderId="0" xfId="0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 vertical="center" shrinkToFit="1"/>
    </xf>
    <xf numFmtId="9" fontId="7" fillId="6" borderId="11" xfId="0" applyNumberFormat="1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right" vertical="center"/>
    </xf>
    <xf numFmtId="0" fontId="5" fillId="6" borderId="24" xfId="0" applyFont="1" applyFill="1" applyBorder="1" applyAlignment="1">
      <alignment horizontal="center" vertical="center"/>
    </xf>
    <xf numFmtId="0" fontId="52" fillId="6" borderId="24" xfId="0" applyFont="1" applyFill="1" applyBorder="1" applyAlignment="1">
      <alignment horizontal="center" vertical="center"/>
    </xf>
    <xf numFmtId="0" fontId="110" fillId="6" borderId="24" xfId="0" applyFont="1" applyFill="1" applyBorder="1" applyAlignment="1">
      <alignment horizontal="center" vertical="center"/>
    </xf>
    <xf numFmtId="0" fontId="135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top" wrapText="1" shrinkToFit="1"/>
    </xf>
    <xf numFmtId="0" fontId="7" fillId="6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6" fillId="0" borderId="31" xfId="0" applyFont="1" applyFill="1" applyBorder="1" applyAlignment="1">
      <alignment horizontal="center" vertical="center"/>
    </xf>
    <xf numFmtId="176" fontId="86" fillId="6" borderId="17" xfId="0" applyNumberFormat="1" applyFont="1" applyFill="1" applyBorder="1" applyAlignment="1">
      <alignment horizontal="center" vertical="center"/>
    </xf>
    <xf numFmtId="0" fontId="86" fillId="6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58" fillId="0" borderId="31" xfId="0" applyFont="1" applyFill="1" applyBorder="1" applyAlignment="1">
      <alignment horizontal="center" vertical="center"/>
    </xf>
    <xf numFmtId="0" fontId="58" fillId="6" borderId="1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147" fillId="6" borderId="1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8" fillId="0" borderId="0" xfId="0" applyFont="1" applyFill="1" applyBorder="1" applyAlignment="1">
      <alignment horizontal="center" vertical="top" wrapText="1" shrinkToFit="1"/>
    </xf>
    <xf numFmtId="0" fontId="21" fillId="0" borderId="0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top" wrapText="1" shrinkToFit="1"/>
    </xf>
    <xf numFmtId="0" fontId="0" fillId="0" borderId="16" xfId="0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149" fillId="0" borderId="11" xfId="0" applyFont="1" applyFill="1" applyBorder="1" applyAlignment="1">
      <alignment horizontal="center" vertical="top" wrapText="1" shrinkToFit="1"/>
    </xf>
    <xf numFmtId="0" fontId="0" fillId="0" borderId="0" xfId="0" applyBorder="1" applyAlignment="1">
      <alignment horizontal="center" vertical="center" shrinkToFit="1"/>
    </xf>
    <xf numFmtId="0" fontId="148" fillId="0" borderId="11" xfId="0" applyFont="1" applyFill="1" applyBorder="1" applyAlignment="1">
      <alignment horizontal="center" vertical="top" wrapText="1" shrinkToFit="1"/>
    </xf>
    <xf numFmtId="0" fontId="59" fillId="0" borderId="11" xfId="0" applyFont="1" applyFill="1" applyBorder="1" applyAlignment="1">
      <alignment horizontal="center" vertical="top" wrapText="1" shrinkToFit="1"/>
    </xf>
    <xf numFmtId="0" fontId="145" fillId="6" borderId="0" xfId="0" applyFont="1" applyFill="1" applyBorder="1" applyAlignment="1">
      <alignment horizontal="center" vertical="center" shrinkToFit="1"/>
    </xf>
    <xf numFmtId="0" fontId="145" fillId="6" borderId="0" xfId="0" applyFont="1" applyFill="1" applyBorder="1" applyAlignment="1">
      <alignment horizontal="right" vertical="center"/>
    </xf>
    <xf numFmtId="0" fontId="145" fillId="6" borderId="20" xfId="0" applyFont="1" applyFill="1" applyBorder="1" applyAlignment="1">
      <alignment horizontal="right" vertical="center"/>
    </xf>
    <xf numFmtId="0" fontId="147" fillId="6" borderId="0" xfId="0" applyFont="1" applyFill="1" applyBorder="1" applyAlignment="1">
      <alignment horizontal="center" vertical="center" shrinkToFit="1"/>
    </xf>
    <xf numFmtId="0" fontId="153" fillId="6" borderId="0" xfId="0" applyFont="1" applyFill="1" applyBorder="1" applyAlignment="1">
      <alignment horizontal="center" vertical="center" shrinkToFit="1"/>
    </xf>
    <xf numFmtId="0" fontId="152" fillId="0" borderId="0" xfId="0" applyFont="1" applyFill="1" applyBorder="1" applyAlignment="1">
      <alignment horizontal="center" vertical="center" shrinkToFit="1"/>
    </xf>
    <xf numFmtId="0" fontId="146" fillId="6" borderId="0" xfId="0" applyFont="1" applyFill="1" applyBorder="1" applyAlignment="1">
      <alignment horizontal="right" vertical="center"/>
    </xf>
    <xf numFmtId="0" fontId="57" fillId="0" borderId="0" xfId="0" applyFont="1" applyFill="1" applyBorder="1" applyAlignment="1">
      <alignment horizontal="center" vertical="center" shrinkToFit="1"/>
    </xf>
    <xf numFmtId="0" fontId="153" fillId="0" borderId="0" xfId="0" applyFont="1" applyFill="1" applyBorder="1" applyAlignment="1">
      <alignment horizontal="center" vertical="center" shrinkToFit="1"/>
    </xf>
    <xf numFmtId="0" fontId="135" fillId="0" borderId="0" xfId="0" applyFont="1" applyFill="1" applyBorder="1" applyAlignment="1">
      <alignment horizontal="center" vertical="top" wrapText="1" shrinkToFit="1"/>
    </xf>
    <xf numFmtId="0" fontId="53" fillId="0" borderId="0" xfId="0" applyNumberFormat="1" applyFont="1" applyFill="1" applyBorder="1" applyAlignment="1">
      <alignment horizontal="center" vertical="center" shrinkToFit="1"/>
    </xf>
    <xf numFmtId="0" fontId="57" fillId="0" borderId="0" xfId="0" applyNumberFormat="1" applyFont="1" applyFill="1" applyBorder="1" applyAlignment="1">
      <alignment horizontal="center" vertical="center" shrinkToFit="1"/>
    </xf>
    <xf numFmtId="0" fontId="154" fillId="0" borderId="12" xfId="0" applyFont="1" applyFill="1" applyBorder="1" applyAlignment="1">
      <alignment horizontal="center" shrinkToFit="1"/>
    </xf>
    <xf numFmtId="0" fontId="81" fillId="0" borderId="46" xfId="0" applyFont="1" applyFill="1" applyBorder="1" applyAlignment="1">
      <alignment horizontal="center" vertical="top" wrapText="1" shrinkToFit="1"/>
    </xf>
    <xf numFmtId="0" fontId="52" fillId="6" borderId="41" xfId="0" applyFont="1" applyFill="1" applyBorder="1" applyAlignment="1">
      <alignment horizontal="center" vertical="center" shrinkToFit="1"/>
    </xf>
    <xf numFmtId="0" fontId="154" fillId="0" borderId="41" xfId="0" applyFont="1" applyFill="1" applyBorder="1" applyAlignment="1">
      <alignment horizontal="center" shrinkToFit="1"/>
    </xf>
    <xf numFmtId="0" fontId="120" fillId="0" borderId="41" xfId="0" applyFont="1" applyFill="1" applyBorder="1" applyAlignment="1">
      <alignment horizontal="center" vertical="top" wrapText="1" shrinkToFit="1"/>
    </xf>
    <xf numFmtId="0" fontId="52" fillId="6" borderId="48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shrinkToFit="1"/>
    </xf>
    <xf numFmtId="0" fontId="59" fillId="0" borderId="41" xfId="0" applyFont="1" applyFill="1" applyBorder="1" applyAlignment="1">
      <alignment horizontal="center" vertical="top" wrapText="1" shrinkToFit="1"/>
    </xf>
    <xf numFmtId="0" fontId="144" fillId="6" borderId="48" xfId="0" applyFont="1" applyFill="1" applyBorder="1" applyAlignment="1">
      <alignment horizontal="center" vertical="center" shrinkToFit="1"/>
    </xf>
    <xf numFmtId="0" fontId="144" fillId="6" borderId="12" xfId="0" applyFont="1" applyFill="1" applyBorder="1" applyAlignment="1">
      <alignment horizontal="center" vertical="center" shrinkToFit="1"/>
    </xf>
    <xf numFmtId="0" fontId="62" fillId="0" borderId="0" xfId="0" applyFont="1" applyFill="1" applyBorder="1" applyAlignment="1">
      <alignment horizontal="center" vertical="center" shrinkToFit="1"/>
    </xf>
    <xf numFmtId="0" fontId="141" fillId="0" borderId="0" xfId="0" applyFont="1" applyFill="1" applyBorder="1" applyAlignment="1">
      <alignment horizontal="center" shrinkToFit="1"/>
    </xf>
    <xf numFmtId="0" fontId="150" fillId="6" borderId="0" xfId="0" applyFont="1" applyFill="1" applyBorder="1" applyAlignment="1">
      <alignment horizontal="center" vertical="top" shrinkToFit="1"/>
    </xf>
    <xf numFmtId="177" fontId="158" fillId="0" borderId="1" xfId="0" applyNumberFormat="1" applyFont="1" applyFill="1" applyBorder="1" applyAlignment="1">
      <alignment horizontal="center" vertical="center"/>
    </xf>
    <xf numFmtId="0" fontId="151" fillId="0" borderId="0" xfId="0" applyFont="1" applyFill="1" applyBorder="1" applyAlignment="1">
      <alignment horizontal="center" vertical="top" wrapText="1" shrinkToFit="1"/>
    </xf>
    <xf numFmtId="0" fontId="149" fillId="0" borderId="0" xfId="0" applyFont="1" applyFill="1" applyBorder="1" applyAlignment="1">
      <alignment horizontal="center" vertical="top" wrapText="1" shrinkToFit="1"/>
    </xf>
    <xf numFmtId="0" fontId="155" fillId="0" borderId="0" xfId="0" applyFont="1" applyFill="1" applyBorder="1" applyAlignment="1">
      <alignment horizontal="center" vertical="top" wrapText="1" shrinkToFit="1"/>
    </xf>
    <xf numFmtId="0" fontId="154" fillId="0" borderId="0" xfId="0" applyFont="1" applyFill="1" applyBorder="1" applyAlignment="1">
      <alignment horizontal="center" shrinkToFit="1"/>
    </xf>
    <xf numFmtId="0" fontId="155" fillId="6" borderId="0" xfId="34" applyFont="1" applyFill="1" applyBorder="1" applyAlignment="1">
      <alignment horizontal="center" vertical="center"/>
    </xf>
    <xf numFmtId="0" fontId="159" fillId="6" borderId="0" xfId="0" applyFont="1" applyFill="1" applyAlignment="1">
      <alignment horizontal="right" vertical="center"/>
    </xf>
    <xf numFmtId="0" fontId="150" fillId="0" borderId="0" xfId="0" applyFont="1" applyFill="1" applyBorder="1" applyAlignment="1">
      <alignment horizontal="center" vertical="top" wrapText="1" shrinkToFit="1"/>
    </xf>
    <xf numFmtId="0" fontId="160" fillId="0" borderId="12" xfId="0" applyFont="1" applyFill="1" applyBorder="1" applyAlignment="1">
      <alignment horizontal="center" shrinkToFit="1"/>
    </xf>
    <xf numFmtId="0" fontId="20" fillId="0" borderId="46" xfId="0" applyFont="1" applyFill="1" applyBorder="1" applyAlignment="1">
      <alignment horizontal="center" vertical="top" wrapText="1" shrinkToFit="1"/>
    </xf>
    <xf numFmtId="0" fontId="7" fillId="0" borderId="46" xfId="0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/>
    </xf>
    <xf numFmtId="0" fontId="81" fillId="0" borderId="46" xfId="0" applyFont="1" applyFill="1" applyBorder="1" applyAlignment="1">
      <alignment horizontal="center" vertical="top" shrinkToFit="1"/>
    </xf>
    <xf numFmtId="0" fontId="81" fillId="0" borderId="48" xfId="0" applyFont="1" applyFill="1" applyBorder="1" applyAlignment="1">
      <alignment horizontal="center" vertical="top" shrinkToFit="1"/>
    </xf>
    <xf numFmtId="0" fontId="81" fillId="0" borderId="48" xfId="0" applyFont="1" applyFill="1" applyBorder="1" applyAlignment="1">
      <alignment horizontal="center" vertical="top" wrapText="1" shrinkToFit="1"/>
    </xf>
    <xf numFmtId="0" fontId="96" fillId="6" borderId="46" xfId="34" applyFont="1" applyFill="1" applyBorder="1" applyAlignment="1">
      <alignment horizontal="center" vertical="center"/>
    </xf>
    <xf numFmtId="0" fontId="52" fillId="6" borderId="46" xfId="0" applyFont="1" applyFill="1" applyBorder="1" applyAlignment="1">
      <alignment horizontal="center" vertical="center" shrinkToFit="1"/>
    </xf>
    <xf numFmtId="0" fontId="96" fillId="6" borderId="0" xfId="34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5" fillId="6" borderId="22" xfId="0" applyFont="1" applyFill="1" applyBorder="1">
      <alignment vertical="center"/>
    </xf>
    <xf numFmtId="0" fontId="20" fillId="0" borderId="12" xfId="0" applyFont="1" applyFill="1" applyBorder="1" applyAlignment="1">
      <alignment horizontal="center" shrinkToFit="1"/>
    </xf>
    <xf numFmtId="0" fontId="7" fillId="0" borderId="23" xfId="0" applyFont="1" applyFill="1" applyBorder="1" applyAlignment="1">
      <alignment horizontal="center" vertical="top"/>
    </xf>
    <xf numFmtId="0" fontId="55" fillId="0" borderId="46" xfId="0" applyFont="1" applyFill="1" applyBorder="1" applyAlignment="1">
      <alignment horizontal="center" vertical="top" shrinkToFit="1"/>
    </xf>
    <xf numFmtId="0" fontId="5" fillId="0" borderId="48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 shrinkToFit="1"/>
    </xf>
    <xf numFmtId="0" fontId="5" fillId="0" borderId="34" xfId="0" applyFont="1" applyFill="1" applyBorder="1" applyAlignment="1">
      <alignment horizontal="center" shrinkToFit="1"/>
    </xf>
    <xf numFmtId="0" fontId="62" fillId="0" borderId="12" xfId="0" applyFont="1" applyFill="1" applyBorder="1" applyAlignment="1">
      <alignment horizontal="center" shrinkToFit="1"/>
    </xf>
    <xf numFmtId="0" fontId="55" fillId="0" borderId="46" xfId="0" applyFont="1" applyFill="1" applyBorder="1" applyAlignment="1">
      <alignment horizontal="center" vertical="top" wrapText="1" shrinkToFit="1"/>
    </xf>
    <xf numFmtId="0" fontId="92" fillId="6" borderId="46" xfId="0" applyFont="1" applyFill="1" applyBorder="1" applyAlignment="1">
      <alignment horizontal="center" vertical="top" shrinkToFit="1"/>
    </xf>
    <xf numFmtId="0" fontId="96" fillId="6" borderId="46" xfId="0" applyFont="1" applyFill="1" applyBorder="1" applyAlignment="1">
      <alignment horizontal="center" vertical="top" shrinkToFit="1"/>
    </xf>
    <xf numFmtId="0" fontId="161" fillId="0" borderId="12" xfId="0" applyFont="1" applyFill="1" applyBorder="1" applyAlignment="1">
      <alignment horizontal="center" shrinkToFit="1"/>
    </xf>
    <xf numFmtId="0" fontId="161" fillId="6" borderId="12" xfId="0" applyFont="1" applyFill="1" applyBorder="1" applyAlignment="1">
      <alignment horizontal="center" shrinkToFit="1"/>
    </xf>
    <xf numFmtId="0" fontId="162" fillId="0" borderId="48" xfId="0" applyFont="1" applyFill="1" applyBorder="1" applyAlignment="1">
      <alignment horizontal="center" vertical="top" shrinkToFit="1"/>
    </xf>
    <xf numFmtId="0" fontId="167" fillId="6" borderId="48" xfId="0" applyFont="1" applyFill="1" applyBorder="1" applyAlignment="1">
      <alignment horizontal="center" vertical="top" shrinkToFit="1"/>
    </xf>
    <xf numFmtId="0" fontId="160" fillId="0" borderId="84" xfId="0" applyFont="1" applyFill="1" applyBorder="1" applyAlignment="1">
      <alignment horizontal="center" shrinkToFit="1"/>
    </xf>
    <xf numFmtId="176" fontId="7" fillId="6" borderId="17" xfId="0" applyNumberFormat="1" applyFont="1" applyFill="1" applyBorder="1" applyAlignment="1">
      <alignment horizontal="center" vertical="center"/>
    </xf>
    <xf numFmtId="0" fontId="80" fillId="6" borderId="25" xfId="0" applyFont="1" applyFill="1" applyBorder="1" applyAlignment="1">
      <alignment horizontal="center" vertical="center"/>
    </xf>
    <xf numFmtId="0" fontId="86" fillId="14" borderId="46" xfId="0" applyFont="1" applyFill="1" applyBorder="1" applyAlignment="1">
      <alignment horizontal="center" vertical="top"/>
    </xf>
    <xf numFmtId="0" fontId="55" fillId="0" borderId="48" xfId="0" applyFont="1" applyFill="1" applyBorder="1" applyAlignment="1">
      <alignment horizontal="center" vertical="top" wrapText="1" shrinkToFit="1"/>
    </xf>
    <xf numFmtId="0" fontId="7" fillId="0" borderId="46" xfId="0" applyFont="1" applyFill="1" applyBorder="1" applyAlignment="1">
      <alignment horizontal="center" vertical="center" shrinkToFit="1"/>
    </xf>
    <xf numFmtId="0" fontId="52" fillId="0" borderId="12" xfId="0" applyFont="1" applyFill="1" applyBorder="1" applyAlignment="1">
      <alignment horizont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20" fillId="6" borderId="46" xfId="34" applyFont="1" applyFill="1" applyBorder="1" applyAlignment="1">
      <alignment horizontal="center" vertical="top"/>
    </xf>
    <xf numFmtId="0" fontId="55" fillId="6" borderId="46" xfId="34" applyFont="1" applyFill="1" applyBorder="1" applyAlignment="1">
      <alignment horizontal="center" vertical="top"/>
    </xf>
    <xf numFmtId="0" fontId="20" fillId="0" borderId="23" xfId="0" applyFont="1" applyFill="1" applyBorder="1" applyAlignment="1">
      <alignment horizontal="center" vertical="top" shrinkToFit="1"/>
    </xf>
    <xf numFmtId="0" fontId="20" fillId="0" borderId="76" xfId="0" applyFont="1" applyFill="1" applyBorder="1" applyAlignment="1">
      <alignment horizontal="center" shrinkToFit="1"/>
    </xf>
    <xf numFmtId="0" fontId="81" fillId="0" borderId="23" xfId="0" applyFont="1" applyFill="1" applyBorder="1" applyAlignment="1">
      <alignment horizontal="center" vertical="top" shrinkToFit="1"/>
    </xf>
    <xf numFmtId="0" fontId="168" fillId="0" borderId="12" xfId="0" applyFont="1" applyFill="1" applyBorder="1" applyAlignment="1">
      <alignment horizontal="center" shrinkToFit="1"/>
    </xf>
    <xf numFmtId="0" fontId="169" fillId="0" borderId="46" xfId="0" applyFont="1" applyFill="1" applyBorder="1" applyAlignment="1">
      <alignment horizontal="center" vertical="top" wrapText="1" shrinkToFit="1"/>
    </xf>
    <xf numFmtId="0" fontId="81" fillId="6" borderId="46" xfId="34" applyFont="1" applyFill="1" applyBorder="1" applyAlignment="1">
      <alignment horizontal="center" vertical="top"/>
    </xf>
    <xf numFmtId="0" fontId="5" fillId="0" borderId="70" xfId="0" applyFont="1" applyFill="1" applyBorder="1" applyAlignment="1">
      <alignment horizontal="center" shrinkToFit="1"/>
    </xf>
    <xf numFmtId="0" fontId="20" fillId="0" borderId="71" xfId="0" applyFont="1" applyFill="1" applyBorder="1" applyAlignment="1">
      <alignment horizontal="center" vertical="top" shrinkToFit="1"/>
    </xf>
    <xf numFmtId="0" fontId="20" fillId="0" borderId="48" xfId="0" applyFont="1" applyFill="1" applyBorder="1" applyAlignment="1">
      <alignment horizontal="center" vertical="top" wrapText="1" shrinkToFit="1"/>
    </xf>
    <xf numFmtId="0" fontId="81" fillId="0" borderId="38" xfId="0" applyFont="1" applyFill="1" applyBorder="1" applyAlignment="1">
      <alignment horizontal="center" vertical="top" shrinkToFit="1"/>
    </xf>
    <xf numFmtId="0" fontId="20" fillId="0" borderId="23" xfId="0" applyFont="1" applyFill="1" applyBorder="1" applyAlignment="1">
      <alignment horizontal="center" vertical="top" wrapText="1" shrinkToFit="1"/>
    </xf>
    <xf numFmtId="0" fontId="55" fillId="6" borderId="46" xfId="34" applyFont="1" applyFill="1" applyBorder="1" applyAlignment="1">
      <alignment horizontal="center" vertical="center"/>
    </xf>
    <xf numFmtId="0" fontId="20" fillId="6" borderId="46" xfId="34" applyFont="1" applyFill="1" applyBorder="1" applyAlignment="1">
      <alignment horizontal="center" vertical="center"/>
    </xf>
    <xf numFmtId="0" fontId="81" fillId="6" borderId="46" xfId="34" applyFont="1" applyFill="1" applyBorder="1" applyAlignment="1">
      <alignment horizontal="center" vertical="center"/>
    </xf>
    <xf numFmtId="0" fontId="20" fillId="6" borderId="45" xfId="34" applyFont="1" applyFill="1" applyBorder="1" applyAlignment="1">
      <alignment horizontal="center" vertical="center"/>
    </xf>
    <xf numFmtId="0" fontId="81" fillId="6" borderId="45" xfId="34" applyFont="1" applyFill="1" applyBorder="1" applyAlignment="1">
      <alignment horizontal="center" vertical="center"/>
    </xf>
    <xf numFmtId="0" fontId="20" fillId="6" borderId="0" xfId="34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center" vertical="top" wrapText="1" shrinkToFit="1"/>
    </xf>
    <xf numFmtId="0" fontId="20" fillId="6" borderId="0" xfId="34" applyFont="1" applyFill="1" applyBorder="1" applyAlignment="1">
      <alignment horizontal="center" vertical="top"/>
    </xf>
    <xf numFmtId="0" fontId="170" fillId="0" borderId="12" xfId="0" applyFont="1" applyFill="1" applyBorder="1" applyAlignment="1">
      <alignment horizontal="center" shrinkToFit="1"/>
    </xf>
    <xf numFmtId="0" fontId="171" fillId="6" borderId="46" xfId="34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shrinkToFit="1"/>
    </xf>
    <xf numFmtId="0" fontId="20" fillId="6" borderId="23" xfId="34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shrinkToFit="1"/>
    </xf>
    <xf numFmtId="0" fontId="55" fillId="0" borderId="46" xfId="0" applyFont="1" applyBorder="1" applyAlignment="1">
      <alignment horizontal="center" vertical="center"/>
    </xf>
    <xf numFmtId="0" fontId="20" fillId="6" borderId="45" xfId="34" applyFont="1" applyFill="1" applyBorder="1" applyAlignment="1">
      <alignment horizontal="center" vertical="top"/>
    </xf>
    <xf numFmtId="0" fontId="133" fillId="0" borderId="46" xfId="0" applyFont="1" applyFill="1" applyBorder="1" applyAlignment="1">
      <alignment horizontal="center" vertical="top" shrinkToFit="1"/>
    </xf>
    <xf numFmtId="0" fontId="55" fillId="0" borderId="48" xfId="0" applyFont="1" applyFill="1" applyBorder="1" applyAlignment="1">
      <alignment horizontal="center" vertical="top" shrinkToFit="1"/>
    </xf>
    <xf numFmtId="0" fontId="172" fillId="0" borderId="12" xfId="0" applyFont="1" applyFill="1" applyBorder="1" applyAlignment="1">
      <alignment horizontal="center" shrinkToFit="1"/>
    </xf>
    <xf numFmtId="0" fontId="173" fillId="6" borderId="46" xfId="34" applyFont="1" applyFill="1" applyBorder="1" applyAlignment="1">
      <alignment horizontal="center" vertical="top"/>
    </xf>
    <xf numFmtId="0" fontId="173" fillId="0" borderId="46" xfId="0" applyFont="1" applyFill="1" applyBorder="1" applyAlignment="1">
      <alignment horizontal="center" vertical="top" shrinkToFit="1"/>
    </xf>
    <xf numFmtId="0" fontId="173" fillId="6" borderId="46" xfId="34" applyFont="1" applyFill="1" applyBorder="1" applyAlignment="1">
      <alignment horizontal="center" vertical="center"/>
    </xf>
    <xf numFmtId="0" fontId="172" fillId="0" borderId="48" xfId="0" applyFont="1" applyFill="1" applyBorder="1" applyAlignment="1">
      <alignment horizontal="center" shrinkToFit="1"/>
    </xf>
    <xf numFmtId="0" fontId="174" fillId="0" borderId="46" xfId="0" applyFont="1" applyFill="1" applyBorder="1" applyAlignment="1">
      <alignment horizontal="center" vertical="top" shrinkToFit="1"/>
    </xf>
    <xf numFmtId="0" fontId="172" fillId="0" borderId="76" xfId="0" applyFont="1" applyFill="1" applyBorder="1" applyAlignment="1">
      <alignment horizontal="center" shrinkToFit="1"/>
    </xf>
    <xf numFmtId="0" fontId="173" fillId="0" borderId="23" xfId="0" applyFont="1" applyFill="1" applyBorder="1" applyAlignment="1">
      <alignment horizontal="center" vertical="top" shrinkToFit="1"/>
    </xf>
    <xf numFmtId="0" fontId="173" fillId="0" borderId="12" xfId="0" applyFont="1" applyFill="1" applyBorder="1" applyAlignment="1">
      <alignment horizontal="center" shrinkToFit="1"/>
    </xf>
    <xf numFmtId="0" fontId="173" fillId="0" borderId="46" xfId="0" applyFont="1" applyFill="1" applyBorder="1" applyAlignment="1">
      <alignment horizontal="center" vertical="top" wrapText="1" shrinkToFit="1"/>
    </xf>
    <xf numFmtId="0" fontId="173" fillId="0" borderId="76" xfId="0" applyFont="1" applyFill="1" applyBorder="1" applyAlignment="1">
      <alignment horizontal="center" shrinkToFit="1"/>
    </xf>
    <xf numFmtId="0" fontId="175" fillId="0" borderId="76" xfId="0" applyFont="1" applyFill="1" applyBorder="1" applyAlignment="1">
      <alignment horizontal="center" shrinkToFit="1"/>
    </xf>
    <xf numFmtId="0" fontId="61" fillId="0" borderId="12" xfId="0" applyFont="1" applyFill="1" applyBorder="1" applyAlignment="1">
      <alignment horizontal="center" shrinkToFit="1"/>
    </xf>
    <xf numFmtId="0" fontId="15" fillId="0" borderId="12" xfId="0" applyFont="1" applyFill="1" applyBorder="1" applyAlignment="1">
      <alignment horizontal="center" shrinkToFit="1"/>
    </xf>
    <xf numFmtId="0" fontId="25" fillId="0" borderId="46" xfId="0" applyFont="1" applyFill="1" applyBorder="1" applyAlignment="1">
      <alignment horizontal="center" vertical="top" wrapText="1" shrinkToFit="1"/>
    </xf>
    <xf numFmtId="0" fontId="174" fillId="0" borderId="46" xfId="0" applyFont="1" applyFill="1" applyBorder="1" applyAlignment="1">
      <alignment horizontal="center" vertical="top" wrapText="1" shrinkToFit="1"/>
    </xf>
    <xf numFmtId="0" fontId="173" fillId="0" borderId="46" xfId="0" applyFont="1" applyFill="1" applyBorder="1" applyAlignment="1">
      <alignment horizontal="center" vertical="top"/>
    </xf>
    <xf numFmtId="0" fontId="173" fillId="0" borderId="48" xfId="0" applyFont="1" applyFill="1" applyBorder="1" applyAlignment="1">
      <alignment horizontal="center" vertical="top" wrapText="1" shrinkToFit="1"/>
    </xf>
    <xf numFmtId="0" fontId="173" fillId="0" borderId="46" xfId="34" applyFont="1" applyFill="1" applyBorder="1" applyAlignment="1">
      <alignment horizontal="center" vertical="top"/>
    </xf>
    <xf numFmtId="0" fontId="173" fillId="6" borderId="45" xfId="34" applyFont="1" applyFill="1" applyBorder="1" applyAlignment="1">
      <alignment horizontal="center" vertical="center"/>
    </xf>
    <xf numFmtId="0" fontId="174" fillId="6" borderId="46" xfId="34" applyFont="1" applyFill="1" applyBorder="1" applyAlignment="1">
      <alignment horizontal="center" vertical="top"/>
    </xf>
    <xf numFmtId="0" fontId="175" fillId="0" borderId="12" xfId="0" applyFont="1" applyFill="1" applyBorder="1" applyAlignment="1">
      <alignment horizontal="center" shrinkToFit="1"/>
    </xf>
    <xf numFmtId="0" fontId="169" fillId="6" borderId="45" xfId="34" applyFont="1" applyFill="1" applyBorder="1" applyAlignment="1">
      <alignment horizontal="center" vertical="center"/>
    </xf>
    <xf numFmtId="0" fontId="169" fillId="6" borderId="46" xfId="34" applyFont="1" applyFill="1" applyBorder="1" applyAlignment="1">
      <alignment horizontal="center" vertical="top"/>
    </xf>
    <xf numFmtId="0" fontId="169" fillId="6" borderId="46" xfId="34" applyFont="1" applyFill="1" applyBorder="1" applyAlignment="1">
      <alignment horizontal="center" vertical="center"/>
    </xf>
    <xf numFmtId="0" fontId="169" fillId="6" borderId="39" xfId="34" applyFont="1" applyFill="1" applyBorder="1" applyAlignment="1">
      <alignment horizontal="center" vertical="center"/>
    </xf>
    <xf numFmtId="0" fontId="173" fillId="0" borderId="23" xfId="0" applyFont="1" applyFill="1" applyBorder="1" applyAlignment="1">
      <alignment horizontal="center" vertical="top" wrapText="1" shrinkToFit="1"/>
    </xf>
    <xf numFmtId="0" fontId="61" fillId="0" borderId="48" xfId="0" applyFont="1" applyFill="1" applyBorder="1" applyAlignment="1">
      <alignment horizontal="center" shrinkToFit="1"/>
    </xf>
    <xf numFmtId="0" fontId="173" fillId="6" borderId="45" xfId="34" applyFont="1" applyFill="1" applyBorder="1" applyAlignment="1">
      <alignment horizontal="center" vertical="top"/>
    </xf>
    <xf numFmtId="0" fontId="92" fillId="0" borderId="76" xfId="0" applyFont="1" applyFill="1" applyBorder="1" applyAlignment="1">
      <alignment horizontal="center" shrinkToFit="1"/>
    </xf>
    <xf numFmtId="0" fontId="92" fillId="0" borderId="23" xfId="0" applyFont="1" applyFill="1" applyBorder="1" applyAlignment="1">
      <alignment horizontal="center" vertical="top" shrinkToFit="1"/>
    </xf>
    <xf numFmtId="0" fontId="20" fillId="0" borderId="46" xfId="0" applyFont="1" applyBorder="1" applyAlignment="1">
      <alignment horizontal="center" vertical="top"/>
    </xf>
    <xf numFmtId="0" fontId="61" fillId="0" borderId="76" xfId="0" applyFont="1" applyFill="1" applyBorder="1" applyAlignment="1">
      <alignment horizontal="center" shrinkToFit="1"/>
    </xf>
    <xf numFmtId="0" fontId="7" fillId="6" borderId="25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6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66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52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top"/>
    </xf>
    <xf numFmtId="0" fontId="100" fillId="0" borderId="0" xfId="0" applyFont="1" applyBorder="1" applyAlignment="1">
      <alignment vertical="center"/>
    </xf>
    <xf numFmtId="0" fontId="103" fillId="0" borderId="0" xfId="0" applyFont="1" applyBorder="1" applyAlignment="1">
      <alignment horizontal="center" vertical="center"/>
    </xf>
    <xf numFmtId="0" fontId="113" fillId="0" borderId="0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shrinkToFit="1"/>
    </xf>
    <xf numFmtId="0" fontId="92" fillId="0" borderId="46" xfId="0" applyFont="1" applyFill="1" applyBorder="1" applyAlignment="1">
      <alignment horizontal="center" vertical="top" wrapText="1" shrinkToFit="1"/>
    </xf>
    <xf numFmtId="0" fontId="92" fillId="6" borderId="46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77" fillId="0" borderId="12" xfId="0" applyFont="1" applyFill="1" applyBorder="1" applyAlignment="1">
      <alignment horizontal="center" shrinkToFit="1"/>
    </xf>
    <xf numFmtId="0" fontId="178" fillId="0" borderId="46" xfId="0" applyFont="1" applyFill="1" applyBorder="1" applyAlignment="1">
      <alignment horizontal="center" vertical="top" wrapText="1" shrinkToFit="1"/>
    </xf>
    <xf numFmtId="0" fontId="63" fillId="0" borderId="0" xfId="0" applyFont="1" applyFill="1" applyBorder="1" applyAlignment="1">
      <alignment horizontal="left" vertical="center"/>
    </xf>
    <xf numFmtId="0" fontId="92" fillId="0" borderId="12" xfId="0" applyFont="1" applyFill="1" applyBorder="1" applyAlignment="1">
      <alignment horizontal="center" wrapText="1" shrinkToFit="1"/>
    </xf>
    <xf numFmtId="0" fontId="92" fillId="0" borderId="46" xfId="0" applyFont="1" applyFill="1" applyBorder="1" applyAlignment="1">
      <alignment horizontal="center" vertical="top" shrinkToFit="1"/>
    </xf>
    <xf numFmtId="0" fontId="67" fillId="0" borderId="12" xfId="0" applyFont="1" applyFill="1" applyBorder="1" applyAlignment="1">
      <alignment horizontal="center" shrinkToFit="1"/>
    </xf>
    <xf numFmtId="0" fontId="67" fillId="0" borderId="12" xfId="0" applyFont="1" applyFill="1" applyBorder="1" applyAlignment="1">
      <alignment horizontal="center"/>
    </xf>
    <xf numFmtId="0" fontId="54" fillId="0" borderId="12" xfId="0" applyFont="1" applyFill="1" applyBorder="1" applyAlignment="1">
      <alignment horizontal="center"/>
    </xf>
    <xf numFmtId="0" fontId="90" fillId="0" borderId="46" xfId="0" applyFont="1" applyFill="1" applyBorder="1" applyAlignment="1">
      <alignment horizontal="center" vertical="top" shrinkToFit="1"/>
    </xf>
    <xf numFmtId="0" fontId="180" fillId="0" borderId="12" xfId="0" applyFont="1" applyFill="1" applyBorder="1" applyAlignment="1">
      <alignment horizontal="center" shrinkToFit="1"/>
    </xf>
    <xf numFmtId="0" fontId="91" fillId="6" borderId="46" xfId="34" applyFont="1" applyFill="1" applyBorder="1" applyAlignment="1">
      <alignment horizontal="center" vertical="top"/>
    </xf>
    <xf numFmtId="0" fontId="67" fillId="0" borderId="48" xfId="0" applyFont="1" applyFill="1" applyBorder="1" applyAlignment="1">
      <alignment horizontal="center"/>
    </xf>
    <xf numFmtId="0" fontId="67" fillId="0" borderId="48" xfId="0" applyFont="1" applyFill="1" applyBorder="1" applyAlignment="1">
      <alignment horizontal="center" shrinkToFit="1"/>
    </xf>
    <xf numFmtId="0" fontId="180" fillId="0" borderId="48" xfId="0" applyFont="1" applyFill="1" applyBorder="1" applyAlignment="1">
      <alignment horizontal="center" shrinkToFit="1"/>
    </xf>
    <xf numFmtId="0" fontId="91" fillId="0" borderId="46" xfId="0" applyFont="1" applyFill="1" applyBorder="1" applyAlignment="1">
      <alignment horizontal="center" vertical="top" shrinkToFit="1"/>
    </xf>
    <xf numFmtId="0" fontId="91" fillId="16" borderId="46" xfId="34" applyFont="1" applyFill="1" applyBorder="1" applyAlignment="1">
      <alignment horizontal="center" vertical="top"/>
    </xf>
    <xf numFmtId="0" fontId="91" fillId="16" borderId="46" xfId="0" applyFont="1" applyFill="1" applyBorder="1" applyAlignment="1">
      <alignment horizontal="center" vertical="top" shrinkToFit="1"/>
    </xf>
    <xf numFmtId="0" fontId="55" fillId="0" borderId="12" xfId="0" applyFont="1" applyFill="1" applyBorder="1" applyAlignment="1">
      <alignment horizontal="center" shrinkToFit="1"/>
    </xf>
    <xf numFmtId="0" fontId="92" fillId="0" borderId="48" xfId="0" applyFont="1" applyFill="1" applyBorder="1" applyAlignment="1">
      <alignment horizontal="center" vertical="top" wrapText="1" shrinkToFit="1"/>
    </xf>
    <xf numFmtId="0" fontId="92" fillId="0" borderId="46" xfId="0" applyFont="1" applyFill="1" applyBorder="1" applyAlignment="1">
      <alignment horizontal="center" vertical="top"/>
    </xf>
    <xf numFmtId="0" fontId="91" fillId="16" borderId="46" xfId="0" applyFont="1" applyFill="1" applyBorder="1" applyAlignment="1">
      <alignment horizontal="center" vertical="top"/>
    </xf>
    <xf numFmtId="0" fontId="91" fillId="16" borderId="48" xfId="0" applyFont="1" applyFill="1" applyBorder="1" applyAlignment="1">
      <alignment horizontal="center" vertical="top" wrapText="1" shrinkToFit="1"/>
    </xf>
    <xf numFmtId="0" fontId="91" fillId="16" borderId="46" xfId="0" applyFont="1" applyFill="1" applyBorder="1" applyAlignment="1">
      <alignment horizontal="center" vertical="top" wrapText="1" shrinkToFit="1"/>
    </xf>
    <xf numFmtId="0" fontId="91" fillId="7" borderId="46" xfId="0" applyFont="1" applyFill="1" applyBorder="1" applyAlignment="1">
      <alignment horizontal="center" vertical="top" shrinkToFit="1"/>
    </xf>
    <xf numFmtId="0" fontId="0" fillId="0" borderId="76" xfId="0" applyFont="1" applyFill="1" applyBorder="1" applyAlignment="1">
      <alignment horizontal="center" shrinkToFit="1"/>
    </xf>
    <xf numFmtId="0" fontId="144" fillId="0" borderId="48" xfId="0" applyFont="1" applyFill="1" applyBorder="1" applyAlignment="1">
      <alignment horizontal="center" shrinkToFit="1"/>
    </xf>
    <xf numFmtId="0" fontId="181" fillId="0" borderId="46" xfId="0" applyFont="1" applyFill="1" applyBorder="1" applyAlignment="1">
      <alignment horizontal="center" vertical="top" wrapText="1" shrinkToFit="1"/>
    </xf>
    <xf numFmtId="0" fontId="55" fillId="0" borderId="76" xfId="0" applyFont="1" applyFill="1" applyBorder="1" applyAlignment="1">
      <alignment horizontal="center" shrinkToFit="1"/>
    </xf>
    <xf numFmtId="0" fontId="55" fillId="0" borderId="23" xfId="0" applyFont="1" applyFill="1" applyBorder="1" applyAlignment="1">
      <alignment horizontal="center" vertical="top" shrinkToFit="1"/>
    </xf>
    <xf numFmtId="0" fontId="25" fillId="0" borderId="46" xfId="0" applyFont="1" applyFill="1" applyBorder="1" applyAlignment="1">
      <alignment horizontal="center" vertical="top"/>
    </xf>
    <xf numFmtId="0" fontId="132" fillId="0" borderId="46" xfId="0" applyFont="1" applyFill="1" applyBorder="1" applyAlignment="1">
      <alignment horizontal="center" vertical="top"/>
    </xf>
    <xf numFmtId="0" fontId="132" fillId="14" borderId="46" xfId="0" applyFont="1" applyFill="1" applyBorder="1" applyAlignment="1">
      <alignment horizontal="center" vertical="top"/>
    </xf>
    <xf numFmtId="0" fontId="132" fillId="0" borderId="48" xfId="0" applyFont="1" applyFill="1" applyBorder="1" applyAlignment="1">
      <alignment horizontal="center" vertical="top"/>
    </xf>
    <xf numFmtId="0" fontId="132" fillId="0" borderId="23" xfId="0" applyFont="1" applyFill="1" applyBorder="1" applyAlignment="1">
      <alignment horizontal="center" vertical="top"/>
    </xf>
    <xf numFmtId="0" fontId="67" fillId="0" borderId="76" xfId="0" applyFont="1" applyFill="1" applyBorder="1" applyAlignment="1">
      <alignment horizontal="center" shrinkToFit="1"/>
    </xf>
    <xf numFmtId="0" fontId="25" fillId="6" borderId="46" xfId="34" applyFont="1" applyFill="1" applyBorder="1" applyAlignment="1">
      <alignment horizontal="center" vertical="top"/>
    </xf>
    <xf numFmtId="0" fontId="25" fillId="0" borderId="12" xfId="0" applyFont="1" applyFill="1" applyBorder="1" applyAlignment="1">
      <alignment horizontal="center" shrinkToFit="1"/>
    </xf>
    <xf numFmtId="0" fontId="25" fillId="0" borderId="46" xfId="0" applyFont="1" applyFill="1" applyBorder="1" applyAlignment="1">
      <alignment horizontal="center" vertical="top" shrinkToFit="1"/>
    </xf>
    <xf numFmtId="0" fontId="15" fillId="0" borderId="48" xfId="0" applyFont="1" applyFill="1" applyBorder="1" applyAlignment="1">
      <alignment horizontal="center"/>
    </xf>
    <xf numFmtId="0" fontId="183" fillId="0" borderId="46" xfId="0" applyFont="1" applyFill="1" applyBorder="1" applyAlignment="1">
      <alignment horizontal="center" vertical="top"/>
    </xf>
    <xf numFmtId="0" fontId="15" fillId="0" borderId="46" xfId="0" applyFont="1" applyFill="1" applyBorder="1" applyAlignment="1">
      <alignment horizontal="center" vertical="top"/>
    </xf>
    <xf numFmtId="0" fontId="15" fillId="0" borderId="12" xfId="0" applyFont="1" applyFill="1" applyBorder="1" applyAlignment="1">
      <alignment horizontal="center"/>
    </xf>
    <xf numFmtId="0" fontId="90" fillId="0" borderId="48" xfId="0" applyFont="1" applyFill="1" applyBorder="1" applyAlignment="1">
      <alignment horizontal="center" vertical="top" wrapText="1" shrinkToFit="1"/>
    </xf>
    <xf numFmtId="0" fontId="25" fillId="0" borderId="76" xfId="0" applyFont="1" applyFill="1" applyBorder="1" applyAlignment="1">
      <alignment horizontal="center" shrinkToFit="1"/>
    </xf>
    <xf numFmtId="0" fontId="15" fillId="0" borderId="46" xfId="0" applyFont="1" applyFill="1" applyBorder="1" applyAlignment="1">
      <alignment horizontal="center" vertical="top" shrinkToFit="1"/>
    </xf>
    <xf numFmtId="0" fontId="15" fillId="0" borderId="48" xfId="0" applyFont="1" applyFill="1" applyBorder="1" applyAlignment="1">
      <alignment horizontal="center" vertical="top" shrinkToFit="1"/>
    </xf>
    <xf numFmtId="0" fontId="25" fillId="0" borderId="23" xfId="0" applyFont="1" applyFill="1" applyBorder="1" applyAlignment="1">
      <alignment horizontal="center" vertical="top" shrinkToFit="1"/>
    </xf>
    <xf numFmtId="0" fontId="25" fillId="0" borderId="48" xfId="0" applyFont="1" applyFill="1" applyBorder="1" applyAlignment="1">
      <alignment horizontal="center" vertical="top" wrapText="1" shrinkToFit="1"/>
    </xf>
    <xf numFmtId="0" fontId="15" fillId="0" borderId="48" xfId="0" applyFont="1" applyFill="1" applyBorder="1" applyAlignment="1">
      <alignment horizontal="center" shrinkToFit="1"/>
    </xf>
    <xf numFmtId="0" fontId="90" fillId="0" borderId="46" xfId="0" applyFont="1" applyFill="1" applyBorder="1" applyAlignment="1">
      <alignment horizontal="center" vertical="top" wrapText="1" shrinkToFit="1"/>
    </xf>
    <xf numFmtId="0" fontId="25" fillId="6" borderId="45" xfId="34" applyFont="1" applyFill="1" applyBorder="1" applyAlignment="1">
      <alignment horizontal="center" vertical="top"/>
    </xf>
    <xf numFmtId="0" fontId="90" fillId="0" borderId="48" xfId="0" applyFont="1" applyFill="1" applyBorder="1" applyAlignment="1">
      <alignment horizontal="center" vertical="top" shrinkToFit="1"/>
    </xf>
    <xf numFmtId="0" fontId="15" fillId="0" borderId="34" xfId="0" applyFont="1" applyFill="1" applyBorder="1" applyAlignment="1">
      <alignment horizontal="center" shrinkToFit="1"/>
    </xf>
    <xf numFmtId="0" fontId="25" fillId="0" borderId="48" xfId="0" applyFont="1" applyFill="1" applyBorder="1" applyAlignment="1">
      <alignment horizontal="center" vertical="top" shrinkToFit="1"/>
    </xf>
    <xf numFmtId="0" fontId="15" fillId="0" borderId="76" xfId="0" applyFont="1" applyFill="1" applyBorder="1" applyAlignment="1">
      <alignment horizontal="center" shrinkToFit="1"/>
    </xf>
    <xf numFmtId="0" fontId="90" fillId="6" borderId="46" xfId="34" applyFont="1" applyFill="1" applyBorder="1" applyAlignment="1">
      <alignment horizontal="center" vertical="top"/>
    </xf>
    <xf numFmtId="0" fontId="132" fillId="0" borderId="46" xfId="0" applyFont="1" applyFill="1" applyBorder="1" applyAlignment="1">
      <alignment horizontal="center" vertical="top" wrapText="1" shrinkToFit="1"/>
    </xf>
    <xf numFmtId="0" fontId="25" fillId="0" borderId="23" xfId="0" applyFont="1" applyFill="1" applyBorder="1" applyAlignment="1">
      <alignment horizontal="center" vertical="top" wrapText="1" shrinkToFit="1"/>
    </xf>
    <xf numFmtId="0" fontId="25" fillId="0" borderId="46" xfId="34" applyFont="1" applyFill="1" applyBorder="1" applyAlignment="1">
      <alignment horizontal="center" vertical="top"/>
    </xf>
    <xf numFmtId="0" fontId="185" fillId="0" borderId="12" xfId="0" applyFont="1" applyFill="1" applyBorder="1" applyAlignment="1">
      <alignment horizontal="center" wrapText="1" shrinkToFit="1"/>
    </xf>
    <xf numFmtId="0" fontId="25" fillId="0" borderId="38" xfId="0" applyFont="1" applyFill="1" applyBorder="1" applyAlignment="1">
      <alignment horizontal="center" vertical="top" wrapText="1" shrinkToFit="1"/>
    </xf>
    <xf numFmtId="0" fontId="25" fillId="6" borderId="46" xfId="34" applyFont="1" applyFill="1" applyBorder="1" applyAlignment="1">
      <alignment horizontal="center" vertical="center"/>
    </xf>
    <xf numFmtId="0" fontId="185" fillId="0" borderId="12" xfId="0" applyFont="1" applyFill="1" applyBorder="1" applyAlignment="1">
      <alignment horizontal="center" shrinkToFit="1"/>
    </xf>
    <xf numFmtId="0" fontId="90" fillId="7" borderId="48" xfId="0" applyFont="1" applyFill="1" applyBorder="1" applyAlignment="1">
      <alignment horizontal="center" vertical="top" shrinkToFit="1"/>
    </xf>
    <xf numFmtId="0" fontId="186" fillId="6" borderId="0" xfId="0" applyFont="1" applyFill="1" applyBorder="1" applyAlignment="1">
      <alignment horizontal="right" shrinkToFit="1"/>
    </xf>
    <xf numFmtId="0" fontId="187" fillId="6" borderId="0" xfId="0" applyFont="1" applyFill="1" applyAlignment="1">
      <alignment horizontal="right"/>
    </xf>
    <xf numFmtId="0" fontId="186" fillId="6" borderId="0" xfId="0" applyFont="1" applyFill="1" applyBorder="1" applyAlignment="1">
      <alignment horizontal="right" vertical="center" shrinkToFit="1"/>
    </xf>
    <xf numFmtId="0" fontId="144" fillId="6" borderId="0" xfId="0" applyFont="1" applyFill="1" applyAlignment="1">
      <alignment horizontal="right" vertical="center"/>
    </xf>
    <xf numFmtId="0" fontId="188" fillId="6" borderId="0" xfId="0" applyFont="1" applyFill="1" applyBorder="1" applyAlignment="1">
      <alignment horizontal="right" vertical="center" shrinkToFit="1"/>
    </xf>
    <xf numFmtId="0" fontId="144" fillId="6" borderId="0" xfId="0" applyFont="1" applyFill="1" applyAlignment="1">
      <alignment horizontal="right"/>
    </xf>
    <xf numFmtId="0" fontId="188" fillId="6" borderId="0" xfId="0" applyFont="1" applyFill="1" applyAlignment="1">
      <alignment horizontal="right" vertical="center"/>
    </xf>
    <xf numFmtId="0" fontId="144" fillId="6" borderId="41" xfId="0" applyFont="1" applyFill="1" applyBorder="1" applyAlignment="1">
      <alignment horizontal="right" vertical="center"/>
    </xf>
    <xf numFmtId="0" fontId="188" fillId="6" borderId="82" xfId="0" applyFont="1" applyFill="1" applyBorder="1" applyAlignment="1">
      <alignment horizontal="right" vertical="center"/>
    </xf>
    <xf numFmtId="0" fontId="188" fillId="6" borderId="0" xfId="0" applyFont="1" applyFill="1" applyBorder="1" applyAlignment="1">
      <alignment horizontal="right" vertical="center"/>
    </xf>
    <xf numFmtId="0" fontId="144" fillId="6" borderId="0" xfId="0" applyFont="1" applyFill="1" applyBorder="1" applyAlignment="1">
      <alignment horizontal="right" vertical="center"/>
    </xf>
    <xf numFmtId="0" fontId="188" fillId="6" borderId="0" xfId="0" applyFont="1" applyFill="1" applyAlignment="1">
      <alignment horizontal="left" vertical="center"/>
    </xf>
    <xf numFmtId="0" fontId="144" fillId="6" borderId="82" xfId="0" applyFont="1" applyFill="1" applyBorder="1" applyAlignment="1">
      <alignment horizontal="right" vertical="center"/>
    </xf>
    <xf numFmtId="0" fontId="144" fillId="6" borderId="0" xfId="0" applyFont="1" applyFill="1" applyBorder="1" applyAlignment="1">
      <alignment horizontal="right" shrinkToFit="1"/>
    </xf>
    <xf numFmtId="0" fontId="9" fillId="0" borderId="22" xfId="0" applyFont="1" applyFill="1" applyBorder="1" applyAlignment="1">
      <alignment horizontal="left" vertical="center"/>
    </xf>
    <xf numFmtId="0" fontId="100" fillId="0" borderId="22" xfId="0" applyFont="1" applyBorder="1" applyAlignment="1">
      <alignment horizontal="left" vertical="center"/>
    </xf>
    <xf numFmtId="0" fontId="7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6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63" fillId="0" borderId="22" xfId="0" applyFont="1" applyFill="1" applyBorder="1" applyAlignment="1">
      <alignment horizontal="left" vertical="center"/>
    </xf>
    <xf numFmtId="0" fontId="164" fillId="0" borderId="2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65" fillId="0" borderId="0" xfId="0" applyFont="1" applyFill="1" applyAlignment="1">
      <alignment horizontal="center" vertical="center"/>
    </xf>
    <xf numFmtId="0" fontId="166" fillId="0" borderId="0" xfId="0" applyFont="1" applyAlignment="1">
      <alignment horizontal="center" vertical="center"/>
    </xf>
    <xf numFmtId="0" fontId="58" fillId="6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6" fillId="6" borderId="17" xfId="0" applyFont="1" applyFill="1" applyBorder="1" applyAlignment="1">
      <alignment horizontal="center" vertical="center"/>
    </xf>
    <xf numFmtId="0" fontId="112" fillId="6" borderId="13" xfId="0" applyFont="1" applyFill="1" applyBorder="1" applyAlignment="1">
      <alignment horizontal="center" vertical="center"/>
    </xf>
    <xf numFmtId="0" fontId="113" fillId="0" borderId="14" xfId="0" applyFont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6" borderId="27" xfId="0" applyFont="1" applyFill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7" fillId="0" borderId="22" xfId="0" applyFont="1" applyFill="1" applyBorder="1" applyAlignment="1">
      <alignment horizontal="center" vertical="center" shrinkToFit="1"/>
    </xf>
    <xf numFmtId="0" fontId="8" fillId="6" borderId="35" xfId="0" applyFont="1" applyFill="1" applyBorder="1" applyAlignment="1">
      <alignment horizontal="left" vertical="top" wrapText="1" shrinkToFit="1"/>
    </xf>
    <xf numFmtId="0" fontId="8" fillId="6" borderId="16" xfId="0" applyFont="1" applyFill="1" applyBorder="1" applyAlignment="1">
      <alignment horizontal="left" vertical="top" wrapText="1" shrinkToFit="1"/>
    </xf>
    <xf numFmtId="0" fontId="52" fillId="6" borderId="30" xfId="0" applyFont="1" applyFill="1" applyBorder="1" applyAlignment="1">
      <alignment horizontal="center" vertical="center"/>
    </xf>
    <xf numFmtId="0" fontId="52" fillId="6" borderId="21" xfId="0" applyFont="1" applyFill="1" applyBorder="1" applyAlignment="1">
      <alignment horizontal="center" vertical="center"/>
    </xf>
    <xf numFmtId="0" fontId="52" fillId="6" borderId="54" xfId="0" applyFont="1" applyFill="1" applyBorder="1" applyAlignment="1">
      <alignment horizontal="center" vertical="center"/>
    </xf>
    <xf numFmtId="0" fontId="52" fillId="6" borderId="55" xfId="0" applyFont="1" applyFill="1" applyBorder="1" applyAlignment="1">
      <alignment horizontal="center" vertical="center"/>
    </xf>
    <xf numFmtId="0" fontId="8" fillId="6" borderId="58" xfId="0" applyFont="1" applyFill="1" applyBorder="1" applyAlignment="1">
      <alignment horizontal="left" vertical="top" wrapText="1" shrinkToFit="1"/>
    </xf>
    <xf numFmtId="0" fontId="8" fillId="6" borderId="85" xfId="0" applyFont="1" applyFill="1" applyBorder="1" applyAlignment="1">
      <alignment horizontal="left" vertical="top" wrapText="1" shrinkToFit="1"/>
    </xf>
    <xf numFmtId="0" fontId="52" fillId="6" borderId="78" xfId="0" applyFont="1" applyFill="1" applyBorder="1" applyAlignment="1">
      <alignment horizontal="center" vertical="center"/>
    </xf>
    <xf numFmtId="0" fontId="52" fillId="6" borderId="79" xfId="0" applyFont="1" applyFill="1" applyBorder="1" applyAlignment="1">
      <alignment horizontal="center" vertical="center"/>
    </xf>
    <xf numFmtId="0" fontId="5" fillId="6" borderId="78" xfId="0" applyFont="1" applyFill="1" applyBorder="1" applyAlignment="1">
      <alignment horizontal="right" vertical="center"/>
    </xf>
    <xf numFmtId="0" fontId="5" fillId="6" borderId="79" xfId="0" applyFont="1" applyFill="1" applyBorder="1" applyAlignment="1">
      <alignment horizontal="right" vertical="center"/>
    </xf>
    <xf numFmtId="0" fontId="52" fillId="0" borderId="33" xfId="0" applyFont="1" applyFill="1" applyBorder="1" applyAlignment="1">
      <alignment horizontal="left" vertical="top" wrapText="1" shrinkToFit="1"/>
    </xf>
    <xf numFmtId="0" fontId="103" fillId="0" borderId="37" xfId="0" applyFont="1" applyBorder="1" applyAlignment="1">
      <alignment horizontal="left" vertical="top"/>
    </xf>
    <xf numFmtId="0" fontId="103" fillId="0" borderId="77" xfId="0" applyFont="1" applyBorder="1" applyAlignment="1">
      <alignment horizontal="left" vertical="top"/>
    </xf>
    <xf numFmtId="0" fontId="5" fillId="6" borderId="32" xfId="0" applyFont="1" applyFill="1" applyBorder="1" applyAlignment="1">
      <alignment horizontal="left" vertical="top" wrapText="1"/>
    </xf>
    <xf numFmtId="0" fontId="5" fillId="6" borderId="43" xfId="0" applyFont="1" applyFill="1" applyBorder="1" applyAlignment="1">
      <alignment horizontal="left" vertical="top"/>
    </xf>
    <xf numFmtId="0" fontId="9" fillId="0" borderId="27" xfId="0" applyFont="1" applyFill="1" applyBorder="1" applyAlignment="1">
      <alignment horizontal="center" vertical="center" wrapText="1" shrinkToFit="1"/>
    </xf>
    <xf numFmtId="0" fontId="100" fillId="0" borderId="27" xfId="0" applyFont="1" applyBorder="1" applyAlignment="1">
      <alignment vertical="center"/>
    </xf>
    <xf numFmtId="0" fontId="5" fillId="6" borderId="35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52" fillId="6" borderId="13" xfId="0" applyFont="1" applyFill="1" applyBorder="1" applyAlignment="1">
      <alignment horizontal="center" vertical="center"/>
    </xf>
    <xf numFmtId="0" fontId="103" fillId="0" borderId="14" xfId="0" applyFont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40" fillId="0" borderId="0" xfId="0" applyFont="1" applyFill="1" applyAlignment="1">
      <alignment vertical="center" wrapText="1"/>
    </xf>
    <xf numFmtId="0" fontId="37" fillId="0" borderId="0" xfId="0" applyFont="1" applyAlignment="1">
      <alignment vertical="center" wrapText="1"/>
    </xf>
    <xf numFmtId="0" fontId="7" fillId="0" borderId="22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78" fillId="6" borderId="28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78" fillId="6" borderId="16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177" fontId="38" fillId="0" borderId="13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19" fillId="0" borderId="13" xfId="0" applyNumberFormat="1" applyFont="1" applyFill="1" applyBorder="1" applyAlignment="1">
      <alignment horizontal="center" vertical="center"/>
    </xf>
    <xf numFmtId="0" fontId="78" fillId="6" borderId="50" xfId="0" applyFont="1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78" fillId="6" borderId="9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177" fontId="38" fillId="0" borderId="36" xfId="0" applyNumberFormat="1" applyFont="1" applyFill="1" applyBorder="1" applyAlignment="1">
      <alignment horizontal="center" vertical="center"/>
    </xf>
    <xf numFmtId="177" fontId="38" fillId="0" borderId="15" xfId="0" applyNumberFormat="1" applyFont="1" applyFill="1" applyBorder="1" applyAlignment="1">
      <alignment horizontal="center" vertical="center"/>
    </xf>
    <xf numFmtId="177" fontId="19" fillId="0" borderId="36" xfId="0" applyNumberFormat="1" applyFont="1" applyFill="1" applyBorder="1" applyAlignment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6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74" fillId="0" borderId="12" xfId="0" applyFont="1" applyFill="1" applyBorder="1" applyAlignment="1">
      <alignment horizontal="center" vertical="center" shrinkToFit="1"/>
    </xf>
    <xf numFmtId="0" fontId="74" fillId="0" borderId="46" xfId="0" applyFont="1" applyFill="1" applyBorder="1" applyAlignment="1">
      <alignment horizontal="center" vertical="center" shrinkToFit="1"/>
    </xf>
    <xf numFmtId="0" fontId="74" fillId="0" borderId="34" xfId="0" applyFont="1" applyFill="1" applyBorder="1" applyAlignment="1">
      <alignment horizontal="center" vertical="center" shrinkToFit="1"/>
    </xf>
    <xf numFmtId="0" fontId="74" fillId="0" borderId="38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9" fillId="0" borderId="46" xfId="0" applyFont="1" applyFill="1" applyBorder="1" applyAlignment="1">
      <alignment horizontal="center" vertical="center" shrinkToFit="1"/>
    </xf>
    <xf numFmtId="0" fontId="6" fillId="6" borderId="34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 shrinkToFit="1"/>
    </xf>
    <xf numFmtId="0" fontId="6" fillId="6" borderId="76" xfId="0" applyFont="1" applyFill="1" applyBorder="1" applyAlignment="1">
      <alignment horizontal="center" vertical="center" shrinkToFit="1"/>
    </xf>
    <xf numFmtId="0" fontId="6" fillId="6" borderId="38" xfId="0" applyFont="1" applyFill="1" applyBorder="1" applyAlignment="1">
      <alignment horizontal="center" vertical="center" shrinkToFit="1"/>
    </xf>
    <xf numFmtId="0" fontId="6" fillId="6" borderId="22" xfId="0" applyFont="1" applyFill="1" applyBorder="1" applyAlignment="1">
      <alignment horizontal="center" vertical="center" shrinkToFit="1"/>
    </xf>
    <xf numFmtId="0" fontId="6" fillId="6" borderId="23" xfId="0" applyFont="1" applyFill="1" applyBorder="1" applyAlignment="1">
      <alignment horizontal="center" vertical="center" shrinkToFit="1"/>
    </xf>
    <xf numFmtId="0" fontId="6" fillId="6" borderId="3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76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112" fillId="6" borderId="26" xfId="0" applyFont="1" applyFill="1" applyBorder="1" applyAlignment="1">
      <alignment horizontal="center" vertical="center"/>
    </xf>
    <xf numFmtId="0" fontId="113" fillId="0" borderId="41" xfId="0" applyFont="1" applyBorder="1" applyAlignment="1">
      <alignment horizontal="center" vertical="center"/>
    </xf>
    <xf numFmtId="0" fontId="9" fillId="0" borderId="27" xfId="0" applyFont="1" applyFill="1" applyBorder="1" applyAlignment="1">
      <alignment horizontal="left" vertical="center"/>
    </xf>
    <xf numFmtId="0" fontId="100" fillId="0" borderId="27" xfId="0" applyFont="1" applyBorder="1" applyAlignment="1">
      <alignment horizontal="left" vertical="center"/>
    </xf>
    <xf numFmtId="0" fontId="64" fillId="0" borderId="12" xfId="0" applyFont="1" applyFill="1" applyBorder="1" applyAlignment="1">
      <alignment horizontal="center" vertical="center" wrapText="1" shrinkToFit="1"/>
    </xf>
    <xf numFmtId="0" fontId="64" fillId="0" borderId="46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5" fillId="6" borderId="26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36" fillId="0" borderId="33" xfId="0" applyFont="1" applyFill="1" applyBorder="1" applyAlignment="1">
      <alignment horizontal="left" vertical="center" wrapText="1" shrinkToFit="1"/>
    </xf>
    <xf numFmtId="0" fontId="103" fillId="0" borderId="37" xfId="0" applyFont="1" applyBorder="1" applyAlignment="1">
      <alignment horizontal="left" vertical="center"/>
    </xf>
    <xf numFmtId="0" fontId="103" fillId="0" borderId="77" xfId="0" applyFont="1" applyBorder="1" applyAlignment="1">
      <alignment horizontal="left" vertical="center"/>
    </xf>
    <xf numFmtId="0" fontId="5" fillId="6" borderId="32" xfId="0" applyFont="1" applyFill="1" applyBorder="1" applyAlignment="1">
      <alignment horizontal="right" vertical="center"/>
    </xf>
    <xf numFmtId="0" fontId="5" fillId="6" borderId="43" xfId="0" applyFont="1" applyFill="1" applyBorder="1" applyAlignment="1">
      <alignment horizontal="right" vertical="center"/>
    </xf>
    <xf numFmtId="0" fontId="0" fillId="0" borderId="41" xfId="0" applyFont="1" applyBorder="1" applyAlignment="1">
      <alignment horizontal="center" vertical="center"/>
    </xf>
    <xf numFmtId="0" fontId="52" fillId="6" borderId="26" xfId="0" applyFont="1" applyFill="1" applyBorder="1" applyAlignment="1">
      <alignment horizontal="center" vertical="center"/>
    </xf>
    <xf numFmtId="0" fontId="103" fillId="0" borderId="41" xfId="0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top" wrapText="1" shrinkToFit="1"/>
    </xf>
    <xf numFmtId="0" fontId="66" fillId="0" borderId="12" xfId="0" applyFont="1" applyFill="1" applyBorder="1" applyAlignment="1">
      <alignment horizontal="center" vertical="center" wrapText="1" shrinkToFit="1"/>
    </xf>
    <xf numFmtId="0" fontId="66" fillId="0" borderId="46" xfId="0" applyFont="1" applyFill="1" applyBorder="1" applyAlignment="1">
      <alignment horizontal="center" vertical="center" shrinkToFit="1"/>
    </xf>
    <xf numFmtId="0" fontId="7" fillId="6" borderId="3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86" fillId="6" borderId="30" xfId="0" applyFont="1" applyFill="1" applyBorder="1" applyAlignment="1">
      <alignment horizontal="center" vertical="center"/>
    </xf>
    <xf numFmtId="0" fontId="86" fillId="6" borderId="21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 wrapText="1"/>
    </xf>
    <xf numFmtId="0" fontId="41" fillId="0" borderId="0" xfId="0" applyFont="1" applyFill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shrinkToFit="1"/>
    </xf>
    <xf numFmtId="0" fontId="6" fillId="6" borderId="46" xfId="0" applyFont="1" applyFill="1" applyBorder="1" applyAlignment="1">
      <alignment horizontal="center" vertical="center" shrinkToFit="1"/>
    </xf>
    <xf numFmtId="0" fontId="5" fillId="6" borderId="34" xfId="0" applyFont="1" applyFill="1" applyBorder="1" applyAlignment="1">
      <alignment horizontal="center" vertical="center"/>
    </xf>
    <xf numFmtId="0" fontId="79" fillId="0" borderId="12" xfId="0" applyFont="1" applyFill="1" applyBorder="1" applyAlignment="1">
      <alignment horizontal="center" vertical="center" shrinkToFit="1"/>
    </xf>
    <xf numFmtId="0" fontId="79" fillId="0" borderId="46" xfId="0" applyFont="1" applyFill="1" applyBorder="1" applyAlignment="1">
      <alignment horizontal="center" vertical="center" shrinkToFit="1"/>
    </xf>
    <xf numFmtId="0" fontId="85" fillId="0" borderId="12" xfId="0" applyFont="1" applyFill="1" applyBorder="1" applyAlignment="1">
      <alignment horizontal="center" vertical="center" shrinkToFit="1"/>
    </xf>
    <xf numFmtId="0" fontId="85" fillId="0" borderId="46" xfId="0" applyFont="1" applyFill="1" applyBorder="1" applyAlignment="1">
      <alignment horizontal="center" vertical="center" shrinkToFit="1"/>
    </xf>
    <xf numFmtId="0" fontId="5" fillId="6" borderId="30" xfId="0" applyFont="1" applyFill="1" applyBorder="1" applyAlignment="1">
      <alignment horizontal="right" vertical="center"/>
    </xf>
    <xf numFmtId="0" fontId="5" fillId="6" borderId="2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" vertical="center" wrapText="1" shrinkToFit="1"/>
    </xf>
    <xf numFmtId="0" fontId="5" fillId="6" borderId="3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right" vertical="center"/>
    </xf>
    <xf numFmtId="0" fontId="5" fillId="6" borderId="55" xfId="0" applyFont="1" applyFill="1" applyBorder="1" applyAlignment="1">
      <alignment horizontal="right" vertical="center"/>
    </xf>
    <xf numFmtId="0" fontId="5" fillId="6" borderId="54" xfId="0" applyFont="1" applyFill="1" applyBorder="1" applyAlignment="1">
      <alignment horizontal="right" vertical="center" shrinkToFit="1"/>
    </xf>
    <xf numFmtId="0" fontId="5" fillId="6" borderId="55" xfId="0" applyFont="1" applyFill="1" applyBorder="1" applyAlignment="1">
      <alignment horizontal="right" vertical="center" shrinkToFit="1"/>
    </xf>
    <xf numFmtId="0" fontId="5" fillId="6" borderId="13" xfId="0" applyFont="1" applyFill="1" applyBorder="1" applyAlignment="1">
      <alignment horizontal="right" vertical="center" shrinkToFit="1"/>
    </xf>
    <xf numFmtId="0" fontId="5" fillId="6" borderId="14" xfId="0" applyFont="1" applyFill="1" applyBorder="1" applyAlignment="1">
      <alignment horizontal="right" vertical="center" shrinkToFit="1"/>
    </xf>
  </cellXfs>
  <cellStyles count="35">
    <cellStyle name="Normal 3" xfId="34"/>
    <cellStyle name="一般" xfId="0" builtinId="0"/>
    <cellStyle name="一般 2" xfId="1"/>
    <cellStyle name="一般 3" xfId="2"/>
    <cellStyle name="一般 4" xfId="3"/>
    <cellStyle name="一般 5" xfId="4"/>
    <cellStyle name="千分位" xfId="33" builtinId="3"/>
    <cellStyle name="好_101.10.06迎新烤肉&amp;公民點數" xfId="5"/>
    <cellStyle name="好_101-2宿舍基本資料102.03.12可變動" xfId="6"/>
    <cellStyle name="好_102-1助學金申請單(全體名冊)10.12" xfId="7"/>
    <cellStyle name="好_102-1宿舍床位表1020822可變動" xfId="8"/>
    <cellStyle name="好_102-1宿舍床位表1020828可變動" xfId="9"/>
    <cellStyle name="好_102-1宿舍床位表1020904可變動" xfId="10"/>
    <cellStyle name="好_102-1宿舍基本資料102.08.23可變動" xfId="11"/>
    <cellStyle name="好_102-1宿舍基本資料1020820可變動" xfId="12"/>
    <cellStyle name="好_102-1宿舍基本資料1020822可變動" xfId="13"/>
    <cellStyle name="好_102-1宿舍基本資料1020910可變動" xfId="14"/>
    <cellStyle name="好_102-2申請住宿 資料" xfId="15"/>
    <cellStyle name="好_103-1床位試排1030820" xfId="16"/>
    <cellStyle name="好_資料102.03.12可變動" xfId="17"/>
    <cellStyle name="貨幣 2" xfId="18"/>
    <cellStyle name="貨幣 3" xfId="19"/>
    <cellStyle name="壞_101.10.06迎新烤肉&amp;公民點數" xfId="20"/>
    <cellStyle name="壞_101-2宿舍基本資料102.03.12可變動" xfId="21"/>
    <cellStyle name="壞_102-1助學金申請單(全體名冊)10.12" xfId="22"/>
    <cellStyle name="壞_102-1宿舍床位表1020822可變動" xfId="23"/>
    <cellStyle name="壞_102-1宿舍床位表1020828可變動" xfId="24"/>
    <cellStyle name="壞_102-1宿舍床位表1020904可變動" xfId="25"/>
    <cellStyle name="壞_102-1宿舍基本資料102.08.23可變動" xfId="26"/>
    <cellStyle name="壞_102-1宿舍基本資料1020820可變動" xfId="27"/>
    <cellStyle name="壞_102-1宿舍基本資料1020822可變動" xfId="28"/>
    <cellStyle name="壞_102-1宿舍基本資料1020910可變動" xfId="29"/>
    <cellStyle name="壞_102-2申請住宿 資料" xfId="30"/>
    <cellStyle name="壞_103-1床位試排1030820" xfId="31"/>
    <cellStyle name="壞_資料102.03.12可變動" xfId="32"/>
  </cellStyles>
  <dxfs count="0"/>
  <tableStyles count="0" defaultTableStyle="TableStyleMedium9" defaultPivotStyle="PivotStyleLight16"/>
  <colors>
    <mruColors>
      <color rgb="FF0000FF"/>
      <color rgb="FFFF00FF"/>
      <color rgb="FF9966FF"/>
      <color rgb="FF99CC00"/>
      <color rgb="FF800080"/>
      <color rgb="FFFFCB25"/>
      <color rgb="FFFFD44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131379</xdr:colOff>
      <xdr:row>2</xdr:row>
      <xdr:rowOff>0</xdr:rowOff>
    </xdr:from>
    <xdr:to>
      <xdr:col>4</xdr:col>
      <xdr:colOff>1149668</xdr:colOff>
      <xdr:row>2</xdr:row>
      <xdr:rowOff>447675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" y="2705100"/>
          <a:ext cx="6085589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中庸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47"/>
  <sheetViews>
    <sheetView tabSelected="1" view="pageBreakPreview" topLeftCell="A184" zoomScale="80" zoomScaleNormal="80" zoomScaleSheetLayoutView="80" workbookViewId="0">
      <selection activeCell="D180" sqref="D180:D181"/>
    </sheetView>
  </sheetViews>
  <sheetFormatPr defaultColWidth="9" defaultRowHeight="27.75"/>
  <cols>
    <col min="1" max="1" width="17.75" style="7" customWidth="1"/>
    <col min="2" max="6" width="19.125" style="238" customWidth="1"/>
    <col min="7" max="7" width="17.375" style="238" customWidth="1"/>
    <col min="8" max="8" width="7.875" style="82" hidden="1" customWidth="1"/>
    <col min="9" max="9" width="5.625" style="82" hidden="1" customWidth="1"/>
    <col min="10" max="18" width="8.625" style="5" hidden="1" customWidth="1"/>
    <col min="19" max="19" width="10.25" style="125" hidden="1" customWidth="1"/>
    <col min="20" max="20" width="51.625" style="15" hidden="1" customWidth="1"/>
    <col min="21" max="22" width="15.625" style="15" customWidth="1"/>
    <col min="23" max="16384" width="9" style="1"/>
  </cols>
  <sheetData>
    <row r="1" spans="1:22" s="67" customFormat="1" ht="159" customHeight="1">
      <c r="A1" s="732" t="s">
        <v>795</v>
      </c>
      <c r="B1" s="732"/>
      <c r="C1" s="732"/>
      <c r="D1" s="732"/>
      <c r="E1" s="732"/>
      <c r="F1" s="732"/>
      <c r="G1" s="732"/>
      <c r="H1" s="787"/>
      <c r="I1" s="787"/>
      <c r="J1" s="110"/>
      <c r="K1" s="110"/>
      <c r="L1" s="110"/>
      <c r="M1" s="110"/>
      <c r="N1" s="110"/>
      <c r="O1" s="110"/>
      <c r="P1" s="110"/>
      <c r="Q1" s="110"/>
      <c r="R1" s="110"/>
      <c r="S1" s="111"/>
      <c r="T1" s="68"/>
      <c r="U1" s="68"/>
      <c r="V1" s="68"/>
    </row>
    <row r="2" spans="1:22" s="67" customFormat="1" ht="20.100000000000001" customHeight="1">
      <c r="A2" s="733" t="s">
        <v>578</v>
      </c>
      <c r="B2" s="734"/>
      <c r="C2" s="734"/>
      <c r="D2" s="734"/>
      <c r="E2" s="734"/>
      <c r="F2" s="78"/>
      <c r="G2" s="78"/>
      <c r="H2" s="78"/>
      <c r="I2" s="78"/>
      <c r="J2" s="110"/>
      <c r="K2" s="110"/>
      <c r="L2" s="110"/>
      <c r="M2" s="110"/>
      <c r="N2" s="110"/>
      <c r="O2" s="110"/>
      <c r="P2" s="110"/>
      <c r="Q2" s="110"/>
      <c r="R2" s="110"/>
      <c r="S2" s="111"/>
      <c r="T2" s="68"/>
      <c r="U2" s="68"/>
      <c r="V2" s="68"/>
    </row>
    <row r="3" spans="1:22" s="69" customFormat="1" ht="26.25" customHeight="1" thickBot="1">
      <c r="A3" s="735" t="s">
        <v>796</v>
      </c>
      <c r="B3" s="735"/>
      <c r="C3" s="735"/>
      <c r="D3" s="735"/>
      <c r="E3" s="735"/>
      <c r="F3" s="667" t="s">
        <v>176</v>
      </c>
      <c r="G3" s="668">
        <f>F5+G5</f>
        <v>46</v>
      </c>
      <c r="H3" s="80"/>
      <c r="I3" s="80"/>
      <c r="J3" s="746" t="s">
        <v>556</v>
      </c>
      <c r="K3" s="747"/>
      <c r="L3" s="747"/>
      <c r="M3" s="747"/>
      <c r="N3" s="747"/>
      <c r="O3" s="747"/>
      <c r="P3" s="747"/>
      <c r="Q3" s="748"/>
      <c r="R3" s="582"/>
      <c r="S3" s="114"/>
      <c r="T3" s="70" t="s">
        <v>174</v>
      </c>
      <c r="U3" s="41"/>
      <c r="V3" s="41"/>
    </row>
    <row r="4" spans="1:22" ht="23.1" customHeight="1">
      <c r="A4" s="737" t="s">
        <v>13</v>
      </c>
      <c r="B4" s="149" t="s">
        <v>24</v>
      </c>
      <c r="C4" s="149" t="s">
        <v>44</v>
      </c>
      <c r="D4" s="149" t="s">
        <v>45</v>
      </c>
      <c r="E4" s="150" t="s">
        <v>46</v>
      </c>
      <c r="F4" s="669" t="s">
        <v>175</v>
      </c>
      <c r="G4" s="669" t="s">
        <v>177</v>
      </c>
      <c r="H4" s="81"/>
      <c r="I4" s="81"/>
      <c r="J4" s="367" t="s">
        <v>555</v>
      </c>
      <c r="K4" s="749" t="s">
        <v>557</v>
      </c>
      <c r="L4" s="747"/>
      <c r="M4" s="747"/>
      <c r="N4" s="747"/>
      <c r="O4" s="747"/>
      <c r="P4" s="747"/>
      <c r="Q4" s="748"/>
      <c r="R4" s="371"/>
      <c r="S4" s="117"/>
      <c r="T4" s="47" t="s">
        <v>81</v>
      </c>
      <c r="V4" s="1"/>
    </row>
    <row r="5" spans="1:22" ht="23.1" customHeight="1" thickBot="1">
      <c r="A5" s="738"/>
      <c r="B5" s="151" t="s">
        <v>22</v>
      </c>
      <c r="C5" s="151" t="s">
        <v>14</v>
      </c>
      <c r="D5" s="151" t="s">
        <v>27</v>
      </c>
      <c r="E5" s="152" t="s">
        <v>27</v>
      </c>
      <c r="F5" s="670">
        <f>F7+F9+F11+F13+F15+F17+F19+F21+F23+F25+F29+F31</f>
        <v>20</v>
      </c>
      <c r="G5" s="670">
        <f>G7+G9+G11+G13+G15+G17+G19+G21+G23+G25+G29+G31</f>
        <v>26</v>
      </c>
      <c r="J5" s="368" t="s">
        <v>555</v>
      </c>
      <c r="K5" s="368" t="s">
        <v>622</v>
      </c>
      <c r="L5" s="368" t="s">
        <v>621</v>
      </c>
      <c r="M5" s="369" t="s">
        <v>560</v>
      </c>
      <c r="N5" s="366" t="s">
        <v>561</v>
      </c>
      <c r="O5" s="370" t="s">
        <v>576</v>
      </c>
      <c r="P5" s="370" t="s">
        <v>618</v>
      </c>
      <c r="Q5" s="370" t="s">
        <v>701</v>
      </c>
      <c r="R5" s="373"/>
      <c r="S5" s="117"/>
      <c r="T5" s="47" t="s">
        <v>102</v>
      </c>
      <c r="V5" s="1"/>
    </row>
    <row r="6" spans="1:22" ht="22.5" customHeight="1">
      <c r="A6" s="737">
        <v>1101</v>
      </c>
      <c r="B6" s="481"/>
      <c r="C6" s="460"/>
      <c r="D6" s="481"/>
      <c r="E6" s="460"/>
      <c r="F6" s="670"/>
      <c r="G6" s="670"/>
      <c r="J6" s="739"/>
      <c r="K6" s="739"/>
      <c r="L6" s="739"/>
      <c r="M6" s="739"/>
      <c r="N6" s="739"/>
      <c r="O6" s="739"/>
      <c r="P6" s="739"/>
      <c r="Q6" s="739"/>
      <c r="R6" s="132"/>
      <c r="S6" s="132"/>
      <c r="T6" s="48" t="s">
        <v>569</v>
      </c>
      <c r="V6" s="30"/>
    </row>
    <row r="7" spans="1:22" ht="22.5" customHeight="1" thickBot="1">
      <c r="A7" s="738"/>
      <c r="B7" s="503"/>
      <c r="C7" s="504"/>
      <c r="D7" s="504"/>
      <c r="E7" s="503"/>
      <c r="F7" s="670">
        <v>0</v>
      </c>
      <c r="G7" s="670">
        <f>4-F7</f>
        <v>4</v>
      </c>
      <c r="H7" s="273"/>
      <c r="I7" s="273"/>
      <c r="J7" s="740"/>
      <c r="K7" s="740"/>
      <c r="L7" s="740"/>
      <c r="M7" s="740"/>
      <c r="N7" s="740"/>
      <c r="O7" s="740"/>
      <c r="P7" s="740"/>
      <c r="Q7" s="740"/>
      <c r="R7" s="271"/>
      <c r="S7" s="133"/>
      <c r="T7" s="49" t="s">
        <v>83</v>
      </c>
      <c r="V7" s="1"/>
    </row>
    <row r="8" spans="1:22" ht="23.1" customHeight="1">
      <c r="A8" s="737">
        <v>1102</v>
      </c>
      <c r="B8" s="505"/>
      <c r="C8" s="505"/>
      <c r="D8" s="506"/>
      <c r="E8" s="310" t="s">
        <v>572</v>
      </c>
      <c r="F8" s="670"/>
      <c r="G8" s="670"/>
      <c r="J8" s="739"/>
      <c r="K8" s="739"/>
      <c r="L8" s="739"/>
      <c r="M8" s="739"/>
      <c r="N8" s="739"/>
      <c r="O8" s="739"/>
      <c r="P8" s="739"/>
      <c r="Q8" s="739"/>
      <c r="R8" s="132"/>
      <c r="T8" s="47" t="s">
        <v>85</v>
      </c>
      <c r="V8" s="1"/>
    </row>
    <row r="9" spans="1:22" ht="23.1" customHeight="1" thickBot="1">
      <c r="A9" s="738"/>
      <c r="B9" s="507"/>
      <c r="C9" s="507"/>
      <c r="D9" s="508"/>
      <c r="E9" s="322"/>
      <c r="F9" s="670">
        <v>0</v>
      </c>
      <c r="G9" s="670">
        <f>2-F9</f>
        <v>2</v>
      </c>
      <c r="H9" s="273"/>
      <c r="I9" s="273"/>
      <c r="J9" s="740"/>
      <c r="K9" s="740"/>
      <c r="L9" s="740"/>
      <c r="M9" s="740"/>
      <c r="N9" s="740"/>
      <c r="O9" s="740"/>
      <c r="P9" s="740"/>
      <c r="Q9" s="740"/>
      <c r="R9" s="271"/>
      <c r="T9" s="50" t="s">
        <v>86</v>
      </c>
      <c r="V9" s="1"/>
    </row>
    <row r="10" spans="1:22" ht="23.1" customHeight="1">
      <c r="A10" s="741">
        <v>1103</v>
      </c>
      <c r="B10" s="568" t="s">
        <v>726</v>
      </c>
      <c r="C10" s="560" t="s">
        <v>791</v>
      </c>
      <c r="D10" s="559" t="s">
        <v>573</v>
      </c>
      <c r="E10" s="310" t="s">
        <v>1011</v>
      </c>
      <c r="F10" s="670"/>
      <c r="G10" s="670"/>
      <c r="J10" s="739"/>
      <c r="K10" s="739"/>
      <c r="L10" s="739"/>
      <c r="M10" s="739">
        <v>1</v>
      </c>
      <c r="N10" s="739"/>
      <c r="O10" s="739">
        <v>1</v>
      </c>
      <c r="P10" s="739">
        <v>1</v>
      </c>
      <c r="Q10" s="739"/>
      <c r="R10" s="350"/>
      <c r="S10" s="331"/>
      <c r="T10" s="331"/>
      <c r="U10" s="331"/>
      <c r="V10" s="1"/>
    </row>
    <row r="11" spans="1:22" ht="23.1" customHeight="1" thickBot="1">
      <c r="A11" s="742"/>
      <c r="B11" s="632" t="s">
        <v>847</v>
      </c>
      <c r="C11" s="561" t="s">
        <v>848</v>
      </c>
      <c r="D11" s="561" t="s">
        <v>849</v>
      </c>
      <c r="E11" s="482" t="s">
        <v>838</v>
      </c>
      <c r="F11" s="670">
        <v>3</v>
      </c>
      <c r="G11" s="670">
        <f>4-F11</f>
        <v>1</v>
      </c>
      <c r="J11" s="740"/>
      <c r="K11" s="740"/>
      <c r="L11" s="740"/>
      <c r="M11" s="740"/>
      <c r="N11" s="740"/>
      <c r="O11" s="740"/>
      <c r="P11" s="740"/>
      <c r="Q11" s="740"/>
      <c r="S11" s="332"/>
      <c r="T11" s="332"/>
      <c r="U11" s="332"/>
      <c r="V11" s="17"/>
    </row>
    <row r="12" spans="1:22" ht="23.1" customHeight="1">
      <c r="A12" s="741">
        <v>1104</v>
      </c>
      <c r="B12" s="608" t="s">
        <v>833</v>
      </c>
      <c r="C12" s="609" t="s">
        <v>834</v>
      </c>
      <c r="D12" s="609" t="s">
        <v>834</v>
      </c>
      <c r="E12" s="598"/>
      <c r="F12" s="670"/>
      <c r="G12" s="670"/>
      <c r="J12" s="739"/>
      <c r="K12" s="739"/>
      <c r="L12" s="739"/>
      <c r="M12" s="739"/>
      <c r="N12" s="739"/>
      <c r="O12" s="739"/>
      <c r="P12" s="739">
        <v>3</v>
      </c>
      <c r="Q12" s="739"/>
      <c r="R12" s="350"/>
      <c r="S12" s="132"/>
      <c r="T12" s="117"/>
      <c r="V12" s="27"/>
    </row>
    <row r="13" spans="1:22" ht="23.1" customHeight="1" thickBot="1">
      <c r="A13" s="742"/>
      <c r="B13" s="599" t="s">
        <v>839</v>
      </c>
      <c r="C13" s="599" t="s">
        <v>840</v>
      </c>
      <c r="D13" s="599" t="s">
        <v>841</v>
      </c>
      <c r="E13" s="599"/>
      <c r="F13" s="670">
        <v>0</v>
      </c>
      <c r="G13" s="670">
        <f>4-F13</f>
        <v>4</v>
      </c>
      <c r="J13" s="740"/>
      <c r="K13" s="740"/>
      <c r="L13" s="740"/>
      <c r="M13" s="740"/>
      <c r="N13" s="740"/>
      <c r="O13" s="740"/>
      <c r="P13" s="740"/>
      <c r="Q13" s="740"/>
      <c r="T13" s="343"/>
    </row>
    <row r="14" spans="1:22" ht="23.1" customHeight="1">
      <c r="A14" s="741">
        <v>1105</v>
      </c>
      <c r="B14" s="555"/>
      <c r="C14" s="560" t="s">
        <v>725</v>
      </c>
      <c r="D14" s="560" t="s">
        <v>724</v>
      </c>
      <c r="E14" s="501"/>
      <c r="F14" s="670"/>
      <c r="G14" s="670"/>
      <c r="J14" s="739"/>
      <c r="K14" s="739">
        <v>3</v>
      </c>
      <c r="L14" s="739"/>
      <c r="M14" s="739"/>
      <c r="N14" s="739"/>
      <c r="O14" s="739"/>
      <c r="P14" s="739"/>
      <c r="Q14" s="739"/>
      <c r="T14" s="344"/>
    </row>
    <row r="15" spans="1:22" ht="23.1" customHeight="1" thickBot="1">
      <c r="A15" s="742"/>
      <c r="B15" s="563"/>
      <c r="C15" s="633" t="s">
        <v>842</v>
      </c>
      <c r="D15" s="634" t="s">
        <v>843</v>
      </c>
      <c r="E15" s="512"/>
      <c r="F15" s="670">
        <v>2</v>
      </c>
      <c r="G15" s="670">
        <f>4-F15</f>
        <v>2</v>
      </c>
      <c r="J15" s="740"/>
      <c r="K15" s="740"/>
      <c r="L15" s="740"/>
      <c r="M15" s="740"/>
      <c r="N15" s="740"/>
      <c r="O15" s="740"/>
      <c r="P15" s="740"/>
      <c r="Q15" s="740"/>
      <c r="R15" s="330"/>
      <c r="S15" s="345"/>
      <c r="T15" s="117"/>
      <c r="V15" s="1"/>
    </row>
    <row r="16" spans="1:22" ht="23.1" customHeight="1">
      <c r="A16" s="741">
        <v>1106</v>
      </c>
      <c r="B16" s="310"/>
      <c r="C16" s="501"/>
      <c r="D16" s="310"/>
      <c r="E16" s="310"/>
      <c r="F16" s="670"/>
      <c r="G16" s="670"/>
      <c r="J16" s="739"/>
      <c r="K16" s="739"/>
      <c r="L16" s="739"/>
      <c r="M16" s="739"/>
      <c r="N16" s="739"/>
      <c r="O16" s="739"/>
      <c r="P16" s="739">
        <v>4</v>
      </c>
      <c r="Q16" s="739"/>
      <c r="S16" s="343"/>
      <c r="T16" s="47"/>
      <c r="V16" s="31"/>
    </row>
    <row r="17" spans="1:47" ht="23.1" customHeight="1" thickBot="1">
      <c r="A17" s="742"/>
      <c r="B17" s="461"/>
      <c r="C17" s="502"/>
      <c r="D17" s="482"/>
      <c r="E17" s="482"/>
      <c r="F17" s="670">
        <v>0</v>
      </c>
      <c r="G17" s="670">
        <f>4-F17</f>
        <v>4</v>
      </c>
      <c r="J17" s="740"/>
      <c r="K17" s="740"/>
      <c r="L17" s="740"/>
      <c r="M17" s="740"/>
      <c r="N17" s="740"/>
      <c r="O17" s="740"/>
      <c r="P17" s="740"/>
      <c r="Q17" s="740"/>
      <c r="S17" s="348"/>
      <c r="T17" s="128" t="s">
        <v>569</v>
      </c>
      <c r="V17" s="26"/>
    </row>
    <row r="18" spans="1:47" ht="23.1" customHeight="1">
      <c r="A18" s="741">
        <v>1107</v>
      </c>
      <c r="B18" s="559" t="s">
        <v>1011</v>
      </c>
      <c r="C18" s="559"/>
      <c r="D18" s="559" t="s">
        <v>1168</v>
      </c>
      <c r="E18" s="559" t="s">
        <v>1011</v>
      </c>
      <c r="F18" s="670"/>
      <c r="G18" s="670"/>
      <c r="J18" s="739"/>
      <c r="K18" s="739"/>
      <c r="L18" s="739"/>
      <c r="M18" s="739"/>
      <c r="N18" s="739"/>
      <c r="O18" s="739"/>
      <c r="P18" s="739">
        <v>1</v>
      </c>
      <c r="Q18" s="739">
        <v>1</v>
      </c>
      <c r="R18" s="255"/>
      <c r="S18" s="337"/>
      <c r="T18" s="49" t="s">
        <v>83</v>
      </c>
      <c r="V18" s="33"/>
    </row>
    <row r="19" spans="1:47" ht="23.1" customHeight="1" thickBot="1">
      <c r="A19" s="742"/>
      <c r="B19" s="561" t="s">
        <v>850</v>
      </c>
      <c r="C19" s="561"/>
      <c r="D19" s="561" t="s">
        <v>851</v>
      </c>
      <c r="E19" s="561" t="s">
        <v>852</v>
      </c>
      <c r="F19" s="670">
        <v>3</v>
      </c>
      <c r="G19" s="670">
        <f>4-F19</f>
        <v>1</v>
      </c>
      <c r="J19" s="740"/>
      <c r="K19" s="740"/>
      <c r="L19" s="740"/>
      <c r="M19" s="740"/>
      <c r="N19" s="740"/>
      <c r="O19" s="740"/>
      <c r="P19" s="740"/>
      <c r="Q19" s="740"/>
      <c r="R19" s="133"/>
      <c r="S19" s="337"/>
      <c r="T19" s="47" t="s">
        <v>85</v>
      </c>
      <c r="V19" s="16"/>
    </row>
    <row r="20" spans="1:47" ht="23.1" customHeight="1">
      <c r="A20" s="741">
        <v>1108</v>
      </c>
      <c r="B20" s="310"/>
      <c r="C20" s="310"/>
      <c r="D20" s="560" t="s">
        <v>727</v>
      </c>
      <c r="E20" s="559" t="s">
        <v>1002</v>
      </c>
      <c r="F20" s="670"/>
      <c r="G20" s="670"/>
      <c r="J20" s="739"/>
      <c r="K20" s="739"/>
      <c r="L20" s="739"/>
      <c r="M20" s="739"/>
      <c r="N20" s="739"/>
      <c r="O20" s="739"/>
      <c r="P20" s="739">
        <v>4</v>
      </c>
      <c r="Q20" s="739"/>
      <c r="S20" s="340"/>
      <c r="T20" s="50" t="s">
        <v>86</v>
      </c>
      <c r="V20" s="1"/>
    </row>
    <row r="21" spans="1:47" ht="23.1" customHeight="1" thickBot="1">
      <c r="A21" s="742"/>
      <c r="B21" s="482"/>
      <c r="C21" s="482"/>
      <c r="D21" s="561" t="s">
        <v>853</v>
      </c>
      <c r="E21" s="561" t="s">
        <v>854</v>
      </c>
      <c r="F21" s="670">
        <v>2</v>
      </c>
      <c r="G21" s="670">
        <f>4-F21</f>
        <v>2</v>
      </c>
      <c r="J21" s="740"/>
      <c r="K21" s="740"/>
      <c r="L21" s="740"/>
      <c r="M21" s="740"/>
      <c r="N21" s="740"/>
      <c r="O21" s="740"/>
      <c r="P21" s="740"/>
      <c r="Q21" s="740"/>
      <c r="R21" s="343"/>
      <c r="S21" s="339"/>
      <c r="T21" s="47"/>
      <c r="V21" s="1"/>
    </row>
    <row r="22" spans="1:47" ht="23.1" customHeight="1">
      <c r="A22" s="741">
        <v>1109</v>
      </c>
      <c r="B22" s="560" t="s">
        <v>728</v>
      </c>
      <c r="C22" s="515" t="s">
        <v>837</v>
      </c>
      <c r="D22" s="560" t="s">
        <v>729</v>
      </c>
      <c r="E22" s="560" t="s">
        <v>730</v>
      </c>
      <c r="F22" s="670"/>
      <c r="G22" s="670"/>
      <c r="J22" s="739"/>
      <c r="K22" s="739">
        <v>4</v>
      </c>
      <c r="L22" s="739"/>
      <c r="M22" s="739"/>
      <c r="N22" s="739"/>
      <c r="O22" s="739"/>
      <c r="P22" s="739"/>
      <c r="Q22" s="739"/>
      <c r="R22" s="347"/>
      <c r="S22" s="337"/>
      <c r="T22" s="46" t="s">
        <v>87</v>
      </c>
      <c r="V22" s="1"/>
    </row>
    <row r="23" spans="1:47" ht="23.1" customHeight="1" thickBot="1">
      <c r="A23" s="742"/>
      <c r="B23" s="633" t="s">
        <v>844</v>
      </c>
      <c r="C23" s="311" t="s">
        <v>855</v>
      </c>
      <c r="D23" s="635" t="s">
        <v>845</v>
      </c>
      <c r="E23" s="636" t="s">
        <v>846</v>
      </c>
      <c r="F23" s="670">
        <v>3</v>
      </c>
      <c r="G23" s="670">
        <f>4-F23</f>
        <v>1</v>
      </c>
      <c r="J23" s="740"/>
      <c r="K23" s="740"/>
      <c r="L23" s="740"/>
      <c r="M23" s="740"/>
      <c r="N23" s="740"/>
      <c r="O23" s="740"/>
      <c r="P23" s="740"/>
      <c r="Q23" s="740"/>
      <c r="R23" s="313"/>
      <c r="S23" s="342"/>
      <c r="T23" s="47" t="s">
        <v>103</v>
      </c>
      <c r="V23" s="1"/>
    </row>
    <row r="24" spans="1:47" ht="23.1" customHeight="1">
      <c r="A24" s="741">
        <v>1110</v>
      </c>
      <c r="B24" s="310"/>
      <c r="C24" s="310"/>
      <c r="D24" s="310"/>
      <c r="E24" s="501"/>
      <c r="F24" s="670"/>
      <c r="G24" s="670"/>
      <c r="J24" s="739"/>
      <c r="K24" s="739"/>
      <c r="L24" s="739"/>
      <c r="M24" s="739"/>
      <c r="N24" s="739"/>
      <c r="O24" s="739"/>
      <c r="P24" s="739">
        <v>1</v>
      </c>
      <c r="Q24" s="739">
        <v>2</v>
      </c>
      <c r="R24" s="365"/>
      <c r="S24" s="337"/>
      <c r="T24" s="51" t="s">
        <v>104</v>
      </c>
      <c r="V24" s="1"/>
    </row>
    <row r="25" spans="1:47" ht="22.5" customHeight="1" thickBot="1">
      <c r="A25" s="742"/>
      <c r="B25" s="517"/>
      <c r="C25" s="517"/>
      <c r="D25" s="482"/>
      <c r="E25" s="502"/>
      <c r="F25" s="670">
        <v>0</v>
      </c>
      <c r="G25" s="670">
        <f>4-F25</f>
        <v>4</v>
      </c>
      <c r="J25" s="740"/>
      <c r="K25" s="740"/>
      <c r="L25" s="740"/>
      <c r="M25" s="740"/>
      <c r="N25" s="740"/>
      <c r="O25" s="740"/>
      <c r="P25" s="740"/>
      <c r="Q25" s="740"/>
      <c r="R25" s="343"/>
      <c r="S25" s="337"/>
      <c r="T25" s="321" t="s">
        <v>570</v>
      </c>
    </row>
    <row r="26" spans="1:47" ht="23.1" customHeight="1">
      <c r="A26" s="772" t="s">
        <v>15</v>
      </c>
      <c r="B26" s="786" t="s">
        <v>214</v>
      </c>
      <c r="C26" s="786"/>
      <c r="D26" s="786"/>
      <c r="E26" s="786"/>
      <c r="F26" s="670"/>
      <c r="G26" s="670"/>
      <c r="J26" s="739"/>
      <c r="K26" s="739"/>
      <c r="L26" s="739"/>
      <c r="M26" s="739"/>
      <c r="N26" s="739"/>
      <c r="O26" s="739"/>
      <c r="P26" s="739"/>
      <c r="Q26" s="739"/>
      <c r="R26" s="344"/>
      <c r="S26" s="337"/>
      <c r="T26" s="53" t="s">
        <v>106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</row>
    <row r="27" spans="1:47" ht="23.1" customHeight="1" thickBot="1">
      <c r="A27" s="773"/>
      <c r="B27" s="786"/>
      <c r="C27" s="786"/>
      <c r="D27" s="786"/>
      <c r="E27" s="786"/>
      <c r="F27" s="670" t="s">
        <v>797</v>
      </c>
      <c r="G27" s="670" t="s">
        <v>800</v>
      </c>
      <c r="J27" s="740"/>
      <c r="K27" s="740"/>
      <c r="L27" s="740"/>
      <c r="M27" s="740"/>
      <c r="N27" s="740"/>
      <c r="O27" s="740"/>
      <c r="P27" s="740"/>
      <c r="Q27" s="740"/>
      <c r="S27" s="133"/>
      <c r="T27" s="4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</row>
    <row r="28" spans="1:47" ht="23.1" customHeight="1">
      <c r="A28" s="741">
        <v>1112</v>
      </c>
      <c r="B28" s="560" t="s">
        <v>731</v>
      </c>
      <c r="C28" s="560" t="s">
        <v>732</v>
      </c>
      <c r="D28" s="560" t="s">
        <v>579</v>
      </c>
      <c r="E28" s="560" t="s">
        <v>731</v>
      </c>
      <c r="F28" s="670"/>
      <c r="G28" s="670"/>
      <c r="J28" s="739"/>
      <c r="K28" s="739">
        <v>1</v>
      </c>
      <c r="L28" s="739"/>
      <c r="M28" s="739"/>
      <c r="N28" s="739"/>
      <c r="O28" s="739"/>
      <c r="P28" s="739">
        <v>2</v>
      </c>
      <c r="Q28" s="739"/>
      <c r="R28" s="343"/>
      <c r="S28" s="320"/>
      <c r="T28" s="46" t="s">
        <v>88</v>
      </c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</row>
    <row r="29" spans="1:47" ht="23.1" customHeight="1" thickBot="1">
      <c r="A29" s="742"/>
      <c r="B29" s="561" t="s">
        <v>856</v>
      </c>
      <c r="C29" s="634" t="s">
        <v>857</v>
      </c>
      <c r="D29" s="561" t="s">
        <v>858</v>
      </c>
      <c r="E29" s="561" t="s">
        <v>859</v>
      </c>
      <c r="F29" s="670">
        <v>4</v>
      </c>
      <c r="G29" s="670">
        <f>4-F29</f>
        <v>0</v>
      </c>
      <c r="J29" s="740"/>
      <c r="K29" s="740"/>
      <c r="L29" s="740"/>
      <c r="M29" s="740"/>
      <c r="N29" s="740"/>
      <c r="O29" s="740"/>
      <c r="P29" s="740"/>
      <c r="Q29" s="740"/>
      <c r="R29" s="344"/>
      <c r="S29" s="320"/>
      <c r="T29" s="47" t="s">
        <v>39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</row>
    <row r="30" spans="1:47" ht="23.1" customHeight="1">
      <c r="A30" s="741">
        <v>1114</v>
      </c>
      <c r="B30" s="559" t="s">
        <v>1167</v>
      </c>
      <c r="C30" s="522"/>
      <c r="D30" s="310" t="s">
        <v>1167</v>
      </c>
      <c r="E30" s="560" t="s">
        <v>1002</v>
      </c>
      <c r="F30" s="670"/>
      <c r="G30" s="670"/>
      <c r="J30" s="739"/>
      <c r="K30" s="739"/>
      <c r="L30" s="739"/>
      <c r="M30" s="739"/>
      <c r="N30" s="739"/>
      <c r="O30" s="739"/>
      <c r="P30" s="739">
        <v>1</v>
      </c>
      <c r="Q30" s="739">
        <v>3</v>
      </c>
      <c r="R30" s="320"/>
      <c r="S30" s="320">
        <v>21</v>
      </c>
      <c r="T30" s="54" t="s">
        <v>107</v>
      </c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</row>
    <row r="31" spans="1:47" ht="23.1" customHeight="1" thickBot="1">
      <c r="A31" s="742"/>
      <c r="B31" s="561" t="s">
        <v>862</v>
      </c>
      <c r="C31" s="523"/>
      <c r="D31" s="482" t="s">
        <v>861</v>
      </c>
      <c r="E31" s="561" t="s">
        <v>860</v>
      </c>
      <c r="F31" s="670">
        <v>3</v>
      </c>
      <c r="G31" s="670">
        <f>4-F31</f>
        <v>1</v>
      </c>
      <c r="J31" s="740"/>
      <c r="K31" s="740"/>
      <c r="L31" s="740"/>
      <c r="M31" s="740"/>
      <c r="N31" s="740"/>
      <c r="O31" s="740"/>
      <c r="P31" s="740"/>
      <c r="Q31" s="740"/>
      <c r="R31" s="263"/>
      <c r="S31" s="255"/>
      <c r="T31" s="102" t="s">
        <v>109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</row>
    <row r="32" spans="1:47" ht="23.1" customHeight="1">
      <c r="A32" s="23" t="s">
        <v>539</v>
      </c>
      <c r="B32" s="206">
        <v>0</v>
      </c>
      <c r="C32" s="207" t="s">
        <v>541</v>
      </c>
      <c r="D32" s="206">
        <f>F5-B32-B33-D33</f>
        <v>0</v>
      </c>
      <c r="E32" s="218" t="s">
        <v>568</v>
      </c>
      <c r="F32" s="671"/>
      <c r="G32" s="670"/>
      <c r="J32" s="34">
        <f t="shared" ref="J32:Q32" si="0">SUM(J6:J31)</f>
        <v>0</v>
      </c>
      <c r="K32" s="34">
        <f t="shared" si="0"/>
        <v>8</v>
      </c>
      <c r="L32" s="34">
        <f t="shared" si="0"/>
        <v>0</v>
      </c>
      <c r="M32" s="34">
        <f t="shared" si="0"/>
        <v>1</v>
      </c>
      <c r="N32" s="34">
        <f t="shared" si="0"/>
        <v>0</v>
      </c>
      <c r="O32" s="34">
        <f>SUM(O6:O31)</f>
        <v>1</v>
      </c>
      <c r="P32" s="34">
        <f>SUM(P6:P31)</f>
        <v>17</v>
      </c>
      <c r="Q32" s="34">
        <f t="shared" si="0"/>
        <v>6</v>
      </c>
      <c r="R32" s="34">
        <f>J32+K32+L32+M32+N32+O32+P32+Q32</f>
        <v>33</v>
      </c>
      <c r="S32" s="34"/>
      <c r="T32" s="55" t="s">
        <v>108</v>
      </c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</row>
    <row r="33" spans="1:47" ht="23.1" customHeight="1">
      <c r="A33" s="24" t="s">
        <v>540</v>
      </c>
      <c r="B33" s="206">
        <v>0</v>
      </c>
      <c r="C33" s="207" t="s">
        <v>542</v>
      </c>
      <c r="D33" s="206">
        <v>20</v>
      </c>
      <c r="E33" s="206">
        <f>F5</f>
        <v>20</v>
      </c>
      <c r="F33" s="671" t="s">
        <v>19</v>
      </c>
      <c r="G33" s="670">
        <v>12</v>
      </c>
      <c r="J33" s="375" t="s">
        <v>716</v>
      </c>
      <c r="K33" s="34"/>
      <c r="L33" s="34"/>
      <c r="M33" s="34"/>
      <c r="N33" s="34"/>
      <c r="O33" s="34"/>
      <c r="P33" s="34"/>
      <c r="Q33" s="34"/>
      <c r="R33" s="34"/>
      <c r="S33" s="62"/>
      <c r="T33" s="55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</row>
    <row r="34" spans="1:47" ht="45" customHeight="1" thickBot="1">
      <c r="A34" s="744" t="str">
        <f>A3</f>
        <v>宏國學校財團法人宏國德霖科技大學114學年度第一學期學生宿舍床位分配表</v>
      </c>
      <c r="B34" s="745"/>
      <c r="C34" s="745"/>
      <c r="D34" s="745"/>
      <c r="E34" s="745"/>
      <c r="F34" s="667" t="s">
        <v>176</v>
      </c>
      <c r="G34" s="672">
        <f>F36+G36</f>
        <v>44</v>
      </c>
      <c r="H34" s="84"/>
      <c r="I34" s="84"/>
      <c r="J34" s="746" t="s">
        <v>556</v>
      </c>
      <c r="K34" s="747"/>
      <c r="L34" s="747"/>
      <c r="M34" s="747"/>
      <c r="N34" s="747"/>
      <c r="O34" s="747"/>
      <c r="P34" s="747"/>
      <c r="Q34" s="748"/>
      <c r="R34" s="16"/>
      <c r="S34" s="63"/>
      <c r="T34" s="56" t="s">
        <v>537</v>
      </c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</row>
    <row r="35" spans="1:47" ht="27" customHeight="1">
      <c r="A35" s="737" t="s">
        <v>13</v>
      </c>
      <c r="B35" s="149" t="s">
        <v>24</v>
      </c>
      <c r="C35" s="149" t="s">
        <v>20</v>
      </c>
      <c r="D35" s="149" t="s">
        <v>45</v>
      </c>
      <c r="E35" s="149" t="s">
        <v>46</v>
      </c>
      <c r="F35" s="669" t="s">
        <v>175</v>
      </c>
      <c r="G35" s="669" t="s">
        <v>177</v>
      </c>
      <c r="H35" s="81"/>
      <c r="I35" s="81"/>
      <c r="J35" s="367" t="s">
        <v>555</v>
      </c>
      <c r="K35" s="749" t="s">
        <v>557</v>
      </c>
      <c r="L35" s="747"/>
      <c r="M35" s="747"/>
      <c r="N35" s="747"/>
      <c r="O35" s="747"/>
      <c r="P35" s="747"/>
      <c r="Q35" s="748"/>
      <c r="S35" s="64"/>
      <c r="T35" s="57" t="s">
        <v>110</v>
      </c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</row>
    <row r="36" spans="1:47" ht="27" customHeight="1" thickBot="1">
      <c r="A36" s="738"/>
      <c r="B36" s="156" t="s">
        <v>27</v>
      </c>
      <c r="C36" s="156" t="s">
        <v>14</v>
      </c>
      <c r="D36" s="156" t="s">
        <v>27</v>
      </c>
      <c r="E36" s="156" t="s">
        <v>22</v>
      </c>
      <c r="F36" s="670">
        <f>F40+F42+F44+F46+F48+F50+F52+F54+F56+F58+F62</f>
        <v>26</v>
      </c>
      <c r="G36" s="670">
        <f>G40+G42+G44+G46+G48+G50+G52+G54+G56+G58+G62</f>
        <v>18</v>
      </c>
      <c r="J36" s="368" t="s">
        <v>555</v>
      </c>
      <c r="K36" s="368" t="s">
        <v>622</v>
      </c>
      <c r="L36" s="368" t="s">
        <v>621</v>
      </c>
      <c r="M36" s="369" t="s">
        <v>560</v>
      </c>
      <c r="N36" s="366" t="s">
        <v>561</v>
      </c>
      <c r="O36" s="370" t="s">
        <v>576</v>
      </c>
      <c r="P36" s="370" t="s">
        <v>618</v>
      </c>
      <c r="Q36" s="370" t="s">
        <v>701</v>
      </c>
      <c r="S36" s="60"/>
      <c r="T36" s="328" t="s">
        <v>826</v>
      </c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</row>
    <row r="37" spans="1:47" ht="27" customHeight="1">
      <c r="A37" s="737">
        <v>1201</v>
      </c>
      <c r="B37" s="780" t="s">
        <v>99</v>
      </c>
      <c r="C37" s="781"/>
      <c r="D37" s="781"/>
      <c r="E37" s="782"/>
      <c r="F37" s="670"/>
      <c r="G37" s="670"/>
      <c r="J37" s="739"/>
      <c r="K37" s="739"/>
      <c r="L37" s="739"/>
      <c r="M37" s="739"/>
      <c r="N37" s="739"/>
      <c r="O37" s="739"/>
      <c r="P37" s="739"/>
      <c r="Q37" s="739"/>
      <c r="R37" s="95"/>
      <c r="S37" s="95"/>
      <c r="T37" s="59" t="s">
        <v>91</v>
      </c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</row>
    <row r="38" spans="1:47" ht="27" customHeight="1" thickBot="1">
      <c r="A38" s="738"/>
      <c r="B38" s="783"/>
      <c r="C38" s="784"/>
      <c r="D38" s="784"/>
      <c r="E38" s="785"/>
      <c r="F38" s="670" t="s">
        <v>797</v>
      </c>
      <c r="G38" s="670" t="s">
        <v>798</v>
      </c>
      <c r="J38" s="740"/>
      <c r="K38" s="740"/>
      <c r="L38" s="740"/>
      <c r="M38" s="740"/>
      <c r="N38" s="740"/>
      <c r="O38" s="740"/>
      <c r="P38" s="740"/>
      <c r="Q38" s="740"/>
      <c r="R38" s="94"/>
      <c r="S38" s="94"/>
      <c r="T38" s="58" t="s">
        <v>92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</row>
    <row r="39" spans="1:47" ht="27" customHeight="1">
      <c r="A39" s="741">
        <v>1202</v>
      </c>
      <c r="B39" s="559" t="s">
        <v>1002</v>
      </c>
      <c r="C39" s="559" t="s">
        <v>1169</v>
      </c>
      <c r="D39" s="560" t="s">
        <v>733</v>
      </c>
      <c r="E39" s="560" t="s">
        <v>734</v>
      </c>
      <c r="F39" s="670"/>
      <c r="G39" s="670"/>
      <c r="J39" s="739"/>
      <c r="K39" s="739"/>
      <c r="L39" s="739"/>
      <c r="M39" s="739"/>
      <c r="N39" s="739"/>
      <c r="O39" s="739"/>
      <c r="P39" s="739">
        <v>4</v>
      </c>
      <c r="Q39" s="739"/>
      <c r="R39" s="95"/>
      <c r="S39" s="252"/>
      <c r="T39" s="35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</row>
    <row r="40" spans="1:47" ht="27" customHeight="1" thickBot="1">
      <c r="A40" s="742"/>
      <c r="B40" s="638" t="s">
        <v>888</v>
      </c>
      <c r="C40" s="638" t="s">
        <v>889</v>
      </c>
      <c r="D40" s="561" t="s">
        <v>890</v>
      </c>
      <c r="E40" s="561" t="s">
        <v>891</v>
      </c>
      <c r="F40" s="670">
        <v>4</v>
      </c>
      <c r="G40" s="670">
        <f>4-F40</f>
        <v>0</v>
      </c>
      <c r="J40" s="740"/>
      <c r="K40" s="740"/>
      <c r="L40" s="740"/>
      <c r="M40" s="740"/>
      <c r="N40" s="740"/>
      <c r="O40" s="740"/>
      <c r="P40" s="740"/>
      <c r="Q40" s="740"/>
      <c r="R40" s="94"/>
      <c r="S40" s="258"/>
      <c r="T40" s="3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</row>
    <row r="41" spans="1:47" ht="27" customHeight="1">
      <c r="A41" s="741">
        <v>1203</v>
      </c>
      <c r="B41" s="612" t="s">
        <v>820</v>
      </c>
      <c r="C41" s="612" t="s">
        <v>820</v>
      </c>
      <c r="D41" s="612" t="s">
        <v>821</v>
      </c>
      <c r="E41" s="612" t="s">
        <v>822</v>
      </c>
      <c r="F41" s="670"/>
      <c r="G41" s="670"/>
      <c r="J41" s="739"/>
      <c r="K41" s="739"/>
      <c r="L41" s="739"/>
      <c r="M41" s="739"/>
      <c r="N41" s="739"/>
      <c r="O41" s="739"/>
      <c r="P41" s="739"/>
      <c r="Q41" s="739"/>
      <c r="R41" s="323"/>
      <c r="S41" s="290"/>
      <c r="T41" s="38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</row>
    <row r="42" spans="1:47" ht="27" customHeight="1" thickBot="1">
      <c r="A42" s="742"/>
      <c r="B42" s="618" t="s">
        <v>863</v>
      </c>
      <c r="C42" s="613" t="s">
        <v>864</v>
      </c>
      <c r="D42" s="619" t="s">
        <v>865</v>
      </c>
      <c r="E42" s="619" t="s">
        <v>866</v>
      </c>
      <c r="F42" s="670">
        <v>0</v>
      </c>
      <c r="G42" s="670">
        <f>4-F42</f>
        <v>4</v>
      </c>
      <c r="J42" s="740"/>
      <c r="K42" s="740"/>
      <c r="L42" s="740"/>
      <c r="M42" s="740"/>
      <c r="N42" s="740"/>
      <c r="O42" s="740"/>
      <c r="P42" s="740"/>
      <c r="Q42" s="740"/>
      <c r="R42" s="286"/>
      <c r="S42" s="338"/>
      <c r="T42" s="3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</row>
    <row r="43" spans="1:47" ht="27" customHeight="1">
      <c r="A43" s="741">
        <v>1204</v>
      </c>
      <c r="B43" s="639" t="s">
        <v>752</v>
      </c>
      <c r="C43" s="639" t="s">
        <v>753</v>
      </c>
      <c r="D43" s="559" t="s">
        <v>756</v>
      </c>
      <c r="E43" s="641" t="s">
        <v>754</v>
      </c>
      <c r="F43" s="670"/>
      <c r="G43" s="670"/>
      <c r="J43" s="739">
        <v>4</v>
      </c>
      <c r="K43" s="739"/>
      <c r="L43" s="739"/>
      <c r="M43" s="739"/>
      <c r="N43" s="739"/>
      <c r="O43" s="739"/>
      <c r="P43" s="739"/>
      <c r="Q43" s="739"/>
      <c r="R43" s="264"/>
      <c r="S43" s="338"/>
      <c r="T43" s="35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</row>
    <row r="44" spans="1:47" ht="27" customHeight="1" thickBot="1">
      <c r="A44" s="742"/>
      <c r="B44" s="640" t="s">
        <v>892</v>
      </c>
      <c r="C44" s="611" t="s">
        <v>867</v>
      </c>
      <c r="D44" s="640" t="s">
        <v>893</v>
      </c>
      <c r="E44" s="640" t="s">
        <v>894</v>
      </c>
      <c r="F44" s="670">
        <v>4</v>
      </c>
      <c r="G44" s="670">
        <f>4-F44</f>
        <v>0</v>
      </c>
      <c r="J44" s="740"/>
      <c r="K44" s="740"/>
      <c r="L44" s="740"/>
      <c r="M44" s="740"/>
      <c r="N44" s="740"/>
      <c r="O44" s="740"/>
      <c r="P44" s="740"/>
      <c r="Q44" s="740"/>
      <c r="R44" s="285"/>
      <c r="S44" s="337"/>
      <c r="T44" s="28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</row>
    <row r="45" spans="1:47" ht="27" customHeight="1">
      <c r="A45" s="737">
        <v>1205</v>
      </c>
      <c r="B45" s="608" t="s">
        <v>824</v>
      </c>
      <c r="C45" s="612" t="s">
        <v>824</v>
      </c>
      <c r="D45" s="616" t="s">
        <v>825</v>
      </c>
      <c r="E45" s="615" t="s">
        <v>825</v>
      </c>
      <c r="F45" s="670"/>
      <c r="G45" s="670"/>
      <c r="J45" s="739">
        <v>3</v>
      </c>
      <c r="K45" s="739"/>
      <c r="L45" s="739"/>
      <c r="M45" s="739"/>
      <c r="N45" s="739"/>
      <c r="O45" s="739"/>
      <c r="P45" s="739"/>
      <c r="Q45" s="739"/>
      <c r="R45" s="287"/>
      <c r="S45" s="337"/>
      <c r="T45" s="286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</row>
    <row r="46" spans="1:47" ht="27" customHeight="1" thickBot="1">
      <c r="A46" s="738"/>
      <c r="B46" s="607" t="s">
        <v>868</v>
      </c>
      <c r="C46" s="619" t="s">
        <v>869</v>
      </c>
      <c r="D46" s="617" t="s">
        <v>870</v>
      </c>
      <c r="E46" s="607" t="s">
        <v>871</v>
      </c>
      <c r="F46" s="670">
        <v>0</v>
      </c>
      <c r="G46" s="670">
        <f>4-F46</f>
        <v>4</v>
      </c>
      <c r="J46" s="740"/>
      <c r="K46" s="740"/>
      <c r="L46" s="740"/>
      <c r="M46" s="740"/>
      <c r="N46" s="740"/>
      <c r="O46" s="740"/>
      <c r="P46" s="740"/>
      <c r="Q46" s="740"/>
      <c r="R46" s="265"/>
      <c r="S46" s="337"/>
      <c r="T46" s="38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</row>
    <row r="47" spans="1:47" ht="27" customHeight="1">
      <c r="A47" s="741">
        <v>1206</v>
      </c>
      <c r="B47" s="515" t="s">
        <v>140</v>
      </c>
      <c r="C47" s="515" t="s">
        <v>140</v>
      </c>
      <c r="D47" s="559" t="s">
        <v>140</v>
      </c>
      <c r="E47" s="614" t="s">
        <v>823</v>
      </c>
      <c r="F47" s="670"/>
      <c r="G47" s="670"/>
      <c r="J47" s="739"/>
      <c r="K47" s="739"/>
      <c r="L47" s="739"/>
      <c r="M47" s="739"/>
      <c r="N47" s="739"/>
      <c r="O47" s="739"/>
      <c r="P47" s="739">
        <v>4</v>
      </c>
      <c r="Q47" s="739"/>
      <c r="R47" s="326"/>
      <c r="S47" s="361"/>
      <c r="T47" s="387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</row>
    <row r="48" spans="1:47" ht="27" customHeight="1" thickBot="1">
      <c r="A48" s="742"/>
      <c r="B48" s="546" t="s">
        <v>875</v>
      </c>
      <c r="C48" s="546" t="s">
        <v>874</v>
      </c>
      <c r="D48" s="666" t="s">
        <v>873</v>
      </c>
      <c r="E48" s="607" t="s">
        <v>872</v>
      </c>
      <c r="F48" s="670">
        <v>3</v>
      </c>
      <c r="G48" s="670">
        <f>4-F48</f>
        <v>1</v>
      </c>
      <c r="J48" s="740"/>
      <c r="K48" s="740"/>
      <c r="L48" s="740"/>
      <c r="M48" s="740"/>
      <c r="N48" s="740"/>
      <c r="O48" s="740"/>
      <c r="P48" s="740"/>
      <c r="Q48" s="740"/>
      <c r="R48" s="363"/>
      <c r="S48" s="36"/>
      <c r="T48" s="256" t="s">
        <v>531</v>
      </c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</row>
    <row r="49" spans="1:47" ht="27" customHeight="1">
      <c r="A49" s="737">
        <v>1207</v>
      </c>
      <c r="B49" s="560" t="s">
        <v>571</v>
      </c>
      <c r="C49" s="560" t="s">
        <v>755</v>
      </c>
      <c r="D49" s="559" t="s">
        <v>762</v>
      </c>
      <c r="E49" s="610" t="s">
        <v>764</v>
      </c>
      <c r="F49" s="670"/>
      <c r="G49" s="670"/>
      <c r="J49" s="739">
        <v>2</v>
      </c>
      <c r="K49" s="739"/>
      <c r="L49" s="739"/>
      <c r="N49" s="739">
        <v>2</v>
      </c>
      <c r="O49" s="739"/>
      <c r="P49" s="739"/>
      <c r="Q49" s="739"/>
      <c r="R49" s="318"/>
      <c r="S49" s="341"/>
      <c r="T49" s="35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</row>
    <row r="50" spans="1:47" ht="27" customHeight="1" thickBot="1">
      <c r="A50" s="738"/>
      <c r="B50" s="642" t="s">
        <v>895</v>
      </c>
      <c r="C50" s="643" t="s">
        <v>896</v>
      </c>
      <c r="D50" s="640" t="s">
        <v>897</v>
      </c>
      <c r="E50" s="611" t="s">
        <v>876</v>
      </c>
      <c r="F50" s="670">
        <v>3</v>
      </c>
      <c r="G50" s="670">
        <f>4-F50</f>
        <v>1</v>
      </c>
      <c r="J50" s="740"/>
      <c r="K50" s="740"/>
      <c r="L50" s="740"/>
      <c r="N50" s="740"/>
      <c r="O50" s="740"/>
      <c r="P50" s="740"/>
      <c r="Q50" s="740"/>
      <c r="R50" s="335"/>
      <c r="S50" s="337"/>
      <c r="T50" s="285"/>
      <c r="U50" s="284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</row>
    <row r="51" spans="1:47" ht="27" customHeight="1">
      <c r="A51" s="737">
        <v>1208</v>
      </c>
      <c r="B51" s="644" t="s">
        <v>757</v>
      </c>
      <c r="C51" s="644" t="s">
        <v>758</v>
      </c>
      <c r="D51" s="568" t="s">
        <v>144</v>
      </c>
      <c r="E51" s="646" t="s">
        <v>759</v>
      </c>
      <c r="F51" s="670"/>
      <c r="G51" s="670"/>
      <c r="J51" s="739">
        <v>3</v>
      </c>
      <c r="K51" s="739"/>
      <c r="L51" s="739"/>
      <c r="M51" s="739"/>
      <c r="N51" s="739"/>
      <c r="O51" s="739"/>
      <c r="P51" s="739"/>
      <c r="Q51" s="739"/>
      <c r="R51" s="256"/>
      <c r="S51" s="339"/>
      <c r="T51" s="286"/>
      <c r="U51" s="263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</row>
    <row r="52" spans="1:47" ht="27" customHeight="1" thickBot="1">
      <c r="A52" s="738"/>
      <c r="B52" s="640" t="s">
        <v>898</v>
      </c>
      <c r="C52" s="645" t="s">
        <v>877</v>
      </c>
      <c r="D52" s="640" t="s">
        <v>903</v>
      </c>
      <c r="E52" s="640" t="s">
        <v>899</v>
      </c>
      <c r="F52" s="670">
        <v>4</v>
      </c>
      <c r="G52" s="670">
        <f>4-F52</f>
        <v>0</v>
      </c>
      <c r="J52" s="740"/>
      <c r="K52" s="740"/>
      <c r="L52" s="740"/>
      <c r="M52" s="740"/>
      <c r="N52" s="740"/>
      <c r="O52" s="740"/>
      <c r="P52" s="740"/>
      <c r="Q52" s="740"/>
      <c r="R52" s="251"/>
      <c r="S52" s="337"/>
      <c r="T52" s="3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</row>
    <row r="53" spans="1:47" ht="27" customHeight="1">
      <c r="A53" s="741">
        <v>1209</v>
      </c>
      <c r="B53" s="560" t="s">
        <v>760</v>
      </c>
      <c r="C53" s="637" t="s">
        <v>833</v>
      </c>
      <c r="D53" s="644" t="s">
        <v>761</v>
      </c>
      <c r="E53" s="644" t="s">
        <v>761</v>
      </c>
      <c r="F53" s="670"/>
      <c r="G53" s="670"/>
      <c r="J53" s="739">
        <v>2</v>
      </c>
      <c r="K53" s="739"/>
      <c r="L53" s="739"/>
      <c r="M53" s="739"/>
      <c r="N53" s="739">
        <v>1</v>
      </c>
      <c r="O53" s="739"/>
      <c r="P53" s="739"/>
      <c r="Q53" s="739"/>
      <c r="S53" s="339"/>
      <c r="T53" s="35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  <row r="54" spans="1:47" ht="27" customHeight="1" thickBot="1">
      <c r="A54" s="742"/>
      <c r="B54" s="648" t="s">
        <v>902</v>
      </c>
      <c r="C54" s="577" t="s">
        <v>878</v>
      </c>
      <c r="D54" s="552" t="s">
        <v>879</v>
      </c>
      <c r="E54" s="640" t="s">
        <v>900</v>
      </c>
      <c r="F54" s="670">
        <v>3</v>
      </c>
      <c r="G54" s="670">
        <f>4-F54</f>
        <v>1</v>
      </c>
      <c r="J54" s="740"/>
      <c r="K54" s="740"/>
      <c r="L54" s="740"/>
      <c r="M54" s="740"/>
      <c r="N54" s="740"/>
      <c r="O54" s="740"/>
      <c r="P54" s="740"/>
      <c r="Q54" s="740"/>
      <c r="R54" s="285"/>
      <c r="S54" s="337"/>
      <c r="T54" s="3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</row>
    <row r="55" spans="1:47" ht="27" customHeight="1">
      <c r="A55" s="741">
        <v>1210</v>
      </c>
      <c r="B55" s="609" t="s">
        <v>792</v>
      </c>
      <c r="C55" s="637" t="s">
        <v>833</v>
      </c>
      <c r="D55" s="609" t="s">
        <v>834</v>
      </c>
      <c r="E55" s="560" t="s">
        <v>763</v>
      </c>
      <c r="F55" s="670"/>
      <c r="G55" s="670"/>
      <c r="J55" s="739">
        <v>2</v>
      </c>
      <c r="K55" s="739"/>
      <c r="L55" s="739"/>
      <c r="M55" s="739"/>
      <c r="N55" s="739">
        <v>2</v>
      </c>
      <c r="O55" s="739"/>
      <c r="P55" s="739"/>
      <c r="Q55" s="739"/>
      <c r="R55" s="286"/>
      <c r="S55" s="337"/>
      <c r="T55" s="28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</row>
    <row r="56" spans="1:47" ht="27" customHeight="1" thickBot="1">
      <c r="A56" s="742"/>
      <c r="B56" s="600" t="s">
        <v>880</v>
      </c>
      <c r="C56" s="577" t="s">
        <v>881</v>
      </c>
      <c r="D56" s="607" t="s">
        <v>882</v>
      </c>
      <c r="E56" s="647" t="s">
        <v>901</v>
      </c>
      <c r="F56" s="670">
        <v>1</v>
      </c>
      <c r="G56" s="670">
        <f>4-F56</f>
        <v>3</v>
      </c>
      <c r="J56" s="740"/>
      <c r="K56" s="740"/>
      <c r="L56" s="740"/>
      <c r="M56" s="740"/>
      <c r="N56" s="740"/>
      <c r="O56" s="740"/>
      <c r="P56" s="740"/>
      <c r="Q56" s="740"/>
      <c r="R56" s="286"/>
      <c r="S56" s="337"/>
      <c r="T56" s="263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</row>
    <row r="57" spans="1:47" ht="27" customHeight="1">
      <c r="A57" s="737">
        <v>1211</v>
      </c>
      <c r="B57" s="568" t="s">
        <v>766</v>
      </c>
      <c r="C57" s="558" t="s">
        <v>213</v>
      </c>
      <c r="D57" s="558" t="s">
        <v>213</v>
      </c>
      <c r="E57" s="558" t="s">
        <v>213</v>
      </c>
      <c r="F57" s="670"/>
      <c r="G57" s="670"/>
      <c r="J57" s="739"/>
      <c r="K57" s="739"/>
      <c r="L57" s="739"/>
      <c r="M57" s="739"/>
      <c r="N57" s="739"/>
      <c r="O57" s="739"/>
      <c r="P57" s="739">
        <v>2</v>
      </c>
      <c r="Q57" s="739">
        <v>1</v>
      </c>
      <c r="S57" s="337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</row>
    <row r="58" spans="1:47" ht="27" customHeight="1" thickBot="1">
      <c r="A58" s="738"/>
      <c r="B58" s="640" t="s">
        <v>904</v>
      </c>
      <c r="C58" s="649" t="s">
        <v>905</v>
      </c>
      <c r="D58" s="649" t="s">
        <v>906</v>
      </c>
      <c r="E58" s="611" t="s">
        <v>883</v>
      </c>
      <c r="F58" s="670">
        <v>4</v>
      </c>
      <c r="G58" s="670">
        <f>4-F58</f>
        <v>0</v>
      </c>
      <c r="J58" s="740"/>
      <c r="K58" s="740"/>
      <c r="L58" s="740"/>
      <c r="M58" s="740"/>
      <c r="N58" s="740"/>
      <c r="O58" s="740"/>
      <c r="P58" s="740"/>
      <c r="Q58" s="740"/>
      <c r="S58" s="337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</row>
    <row r="59" spans="1:47" ht="27" customHeight="1">
      <c r="A59" s="772" t="s">
        <v>21</v>
      </c>
      <c r="B59" s="774" t="s">
        <v>224</v>
      </c>
      <c r="C59" s="775"/>
      <c r="D59" s="775"/>
      <c r="E59" s="776"/>
      <c r="F59" s="670"/>
      <c r="G59" s="670"/>
      <c r="J59" s="739"/>
      <c r="K59" s="739"/>
      <c r="L59" s="739"/>
      <c r="M59" s="739"/>
      <c r="N59" s="739"/>
      <c r="O59" s="739"/>
      <c r="P59" s="739"/>
      <c r="Q59" s="739"/>
      <c r="R59" s="95"/>
      <c r="S59" s="337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</row>
    <row r="60" spans="1:47" ht="27" customHeight="1" thickBot="1">
      <c r="A60" s="773"/>
      <c r="B60" s="777"/>
      <c r="C60" s="778"/>
      <c r="D60" s="778"/>
      <c r="E60" s="779"/>
      <c r="F60" s="670" t="s">
        <v>798</v>
      </c>
      <c r="G60" s="670" t="s">
        <v>799</v>
      </c>
      <c r="J60" s="740"/>
      <c r="K60" s="740"/>
      <c r="L60" s="740"/>
      <c r="M60" s="740"/>
      <c r="N60" s="740"/>
      <c r="O60" s="740"/>
      <c r="P60" s="740"/>
      <c r="Q60" s="740"/>
      <c r="R60" s="285"/>
      <c r="S60" s="337"/>
      <c r="T60" s="285"/>
      <c r="U60" s="28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</row>
    <row r="61" spans="1:47" ht="27" customHeight="1">
      <c r="A61" s="737">
        <v>1213</v>
      </c>
      <c r="B61" s="637" t="s">
        <v>833</v>
      </c>
      <c r="C61" s="637" t="s">
        <v>833</v>
      </c>
      <c r="D61" s="637" t="s">
        <v>833</v>
      </c>
      <c r="E61" s="637" t="s">
        <v>833</v>
      </c>
      <c r="F61" s="670"/>
      <c r="G61" s="670"/>
      <c r="J61" s="739">
        <v>2</v>
      </c>
      <c r="K61" s="739"/>
      <c r="L61" s="739"/>
      <c r="M61" s="739"/>
      <c r="N61" s="739"/>
      <c r="O61" s="739"/>
      <c r="P61" s="739"/>
      <c r="Q61" s="739"/>
      <c r="R61" s="312"/>
      <c r="S61" s="337">
        <v>9</v>
      </c>
      <c r="T61" s="286"/>
      <c r="U61" s="28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</row>
    <row r="62" spans="1:47" ht="27" customHeight="1" thickBot="1">
      <c r="A62" s="738"/>
      <c r="B62" s="577" t="s">
        <v>887</v>
      </c>
      <c r="C62" s="577" t="s">
        <v>886</v>
      </c>
      <c r="D62" s="577" t="s">
        <v>885</v>
      </c>
      <c r="E62" s="577" t="s">
        <v>884</v>
      </c>
      <c r="F62" s="670">
        <v>0</v>
      </c>
      <c r="G62" s="670">
        <f>4-F62</f>
        <v>4</v>
      </c>
      <c r="J62" s="740"/>
      <c r="K62" s="740"/>
      <c r="L62" s="740"/>
      <c r="M62" s="740"/>
      <c r="N62" s="740"/>
      <c r="O62" s="740"/>
      <c r="P62" s="740"/>
      <c r="Q62" s="740"/>
      <c r="R62" s="289"/>
      <c r="S62" s="337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</row>
    <row r="63" spans="1:47" ht="27" customHeight="1">
      <c r="A63" s="25" t="s">
        <v>539</v>
      </c>
      <c r="B63" s="153">
        <v>0</v>
      </c>
      <c r="C63" s="154" t="s">
        <v>541</v>
      </c>
      <c r="D63" s="153">
        <f>F36-B63-B64-D64</f>
        <v>17</v>
      </c>
      <c r="E63" s="218" t="s">
        <v>568</v>
      </c>
      <c r="F63" s="671"/>
      <c r="G63" s="670"/>
      <c r="J63" s="34">
        <f t="shared" ref="J63:Q63" si="1">SUM(J37:J62)</f>
        <v>18</v>
      </c>
      <c r="K63" s="34">
        <f t="shared" si="1"/>
        <v>0</v>
      </c>
      <c r="L63" s="34">
        <f t="shared" si="1"/>
        <v>0</v>
      </c>
      <c r="M63" s="34">
        <f t="shared" si="1"/>
        <v>0</v>
      </c>
      <c r="N63" s="34">
        <f t="shared" si="1"/>
        <v>5</v>
      </c>
      <c r="O63" s="34">
        <f>SUM(O37:O62)</f>
        <v>0</v>
      </c>
      <c r="P63" s="34">
        <f>SUM(P37:P62)</f>
        <v>10</v>
      </c>
      <c r="Q63" s="34">
        <f t="shared" si="1"/>
        <v>1</v>
      </c>
      <c r="R63" s="34">
        <f>J63+K63+L63+M63+N63+O63+P63+Q63</f>
        <v>34</v>
      </c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</row>
    <row r="64" spans="1:47" ht="27" customHeight="1">
      <c r="A64" s="278" t="s">
        <v>540</v>
      </c>
      <c r="B64" s="206">
        <v>0</v>
      </c>
      <c r="C64" s="207" t="s">
        <v>542</v>
      </c>
      <c r="D64" s="206">
        <v>9</v>
      </c>
      <c r="E64" s="206">
        <f>F36</f>
        <v>26</v>
      </c>
      <c r="F64" s="671" t="s">
        <v>19</v>
      </c>
      <c r="G64" s="670">
        <v>11</v>
      </c>
      <c r="J64" s="375" t="s">
        <v>538</v>
      </c>
      <c r="K64" s="34"/>
      <c r="L64" s="34"/>
      <c r="M64" s="34"/>
      <c r="N64" s="34"/>
      <c r="O64" s="34"/>
      <c r="P64" s="34"/>
      <c r="Q64" s="34"/>
      <c r="R64" s="34"/>
      <c r="S64" s="339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</row>
    <row r="65" spans="1:47" s="2" customFormat="1" ht="45" customHeight="1" thickBot="1">
      <c r="A65" s="744" t="str">
        <f>A34</f>
        <v>宏國學校財團法人宏國德霖科技大學114學年度第一學期學生宿舍床位分配表</v>
      </c>
      <c r="B65" s="745"/>
      <c r="C65" s="745"/>
      <c r="D65" s="745"/>
      <c r="E65" s="745"/>
      <c r="F65" s="667" t="s">
        <v>176</v>
      </c>
      <c r="G65" s="672">
        <f>F67+G67</f>
        <v>56</v>
      </c>
      <c r="H65" s="84"/>
      <c r="I65" s="84"/>
      <c r="J65" s="746" t="s">
        <v>556</v>
      </c>
      <c r="K65" s="747"/>
      <c r="L65" s="747"/>
      <c r="M65" s="747"/>
      <c r="N65" s="747"/>
      <c r="O65" s="747"/>
      <c r="P65" s="747"/>
      <c r="Q65" s="748"/>
      <c r="R65" s="16"/>
      <c r="S65" s="342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</row>
    <row r="66" spans="1:47" s="2" customFormat="1" ht="24" customHeight="1">
      <c r="A66" s="737" t="s">
        <v>13</v>
      </c>
      <c r="B66" s="167" t="s">
        <v>24</v>
      </c>
      <c r="C66" s="168" t="s">
        <v>44</v>
      </c>
      <c r="D66" s="168" t="s">
        <v>45</v>
      </c>
      <c r="E66" s="169" t="s">
        <v>46</v>
      </c>
      <c r="F66" s="669" t="s">
        <v>175</v>
      </c>
      <c r="G66" s="669" t="s">
        <v>177</v>
      </c>
      <c r="H66" s="81"/>
      <c r="I66" s="81"/>
      <c r="J66" s="367" t="s">
        <v>555</v>
      </c>
      <c r="K66" s="749" t="s">
        <v>557</v>
      </c>
      <c r="L66" s="747"/>
      <c r="M66" s="747"/>
      <c r="N66" s="747"/>
      <c r="O66" s="747"/>
      <c r="P66" s="747"/>
      <c r="Q66" s="748"/>
      <c r="R66" s="34"/>
      <c r="S66" s="339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</row>
    <row r="67" spans="1:47" s="2" customFormat="1" ht="24" customHeight="1" thickBot="1">
      <c r="A67" s="738"/>
      <c r="B67" s="170" t="s">
        <v>27</v>
      </c>
      <c r="C67" s="171" t="s">
        <v>14</v>
      </c>
      <c r="D67" s="171" t="s">
        <v>27</v>
      </c>
      <c r="E67" s="172" t="s">
        <v>27</v>
      </c>
      <c r="F67" s="673">
        <f>F71+F73+F75+F77+F79+F81+F83+F85+F87+F89+F91+F93+F95+F97</f>
        <v>0</v>
      </c>
      <c r="G67" s="673">
        <f>G71+G73+G75+G77+G79+G81+G83+G85+G87+G89+G91+G93+G95+G97</f>
        <v>56</v>
      </c>
      <c r="H67" s="85"/>
      <c r="I67" s="85"/>
      <c r="J67" s="368" t="s">
        <v>555</v>
      </c>
      <c r="K67" s="368" t="s">
        <v>622</v>
      </c>
      <c r="L67" s="368" t="s">
        <v>621</v>
      </c>
      <c r="M67" s="369" t="s">
        <v>560</v>
      </c>
      <c r="N67" s="366" t="s">
        <v>561</v>
      </c>
      <c r="O67" s="370" t="s">
        <v>576</v>
      </c>
      <c r="P67" s="370" t="s">
        <v>618</v>
      </c>
      <c r="Q67" s="370" t="s">
        <v>701</v>
      </c>
      <c r="R67" s="16"/>
      <c r="S67" s="337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</row>
    <row r="68" spans="1:47" s="2" customFormat="1" ht="24" hidden="1" customHeight="1">
      <c r="A68" s="737">
        <v>2101</v>
      </c>
      <c r="B68" s="211"/>
      <c r="C68" s="310"/>
      <c r="D68" s="310"/>
      <c r="E68" s="310"/>
      <c r="F68" s="673"/>
      <c r="G68" s="673"/>
      <c r="H68" s="85"/>
      <c r="I68" s="85"/>
      <c r="J68" s="739"/>
      <c r="K68" s="739"/>
      <c r="L68" s="739"/>
      <c r="M68" s="739"/>
      <c r="N68" s="739"/>
      <c r="O68" s="739"/>
      <c r="P68" s="739"/>
      <c r="Q68" s="739"/>
      <c r="R68" s="34"/>
      <c r="S68" s="337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</row>
    <row r="69" spans="1:47" s="2" customFormat="1" ht="24" hidden="1" customHeight="1" thickBot="1">
      <c r="A69" s="738"/>
      <c r="B69" s="461"/>
      <c r="C69" s="311"/>
      <c r="D69" s="311"/>
      <c r="E69" s="311"/>
      <c r="F69" s="673" t="s">
        <v>801</v>
      </c>
      <c r="G69" s="673" t="s">
        <v>802</v>
      </c>
      <c r="H69" s="85"/>
      <c r="I69" s="85"/>
      <c r="J69" s="740"/>
      <c r="K69" s="740"/>
      <c r="L69" s="740"/>
      <c r="M69" s="740"/>
      <c r="N69" s="740"/>
      <c r="O69" s="740"/>
      <c r="P69" s="740"/>
      <c r="Q69" s="740"/>
      <c r="R69" s="325">
        <v>2</v>
      </c>
      <c r="S69" s="342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</row>
    <row r="70" spans="1:47" s="2" customFormat="1" ht="24" customHeight="1">
      <c r="A70" s="737">
        <v>2103</v>
      </c>
      <c r="B70" s="310"/>
      <c r="C70" s="485"/>
      <c r="D70" s="485"/>
      <c r="E70" s="310"/>
      <c r="F70" s="673"/>
      <c r="G70" s="673"/>
      <c r="H70" s="85"/>
      <c r="I70" s="85"/>
      <c r="J70" s="739">
        <v>2</v>
      </c>
      <c r="K70" s="739"/>
      <c r="L70" s="739"/>
      <c r="M70" s="739"/>
      <c r="N70" s="739"/>
      <c r="O70" s="739"/>
      <c r="P70" s="739"/>
      <c r="Q70" s="739"/>
      <c r="R70" s="245"/>
      <c r="S70" s="337"/>
      <c r="T70" s="288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</row>
    <row r="71" spans="1:47" s="2" customFormat="1" ht="24" customHeight="1" thickBot="1">
      <c r="A71" s="738"/>
      <c r="B71" s="487"/>
      <c r="C71" s="322"/>
      <c r="D71" s="487"/>
      <c r="E71" s="311"/>
      <c r="F71" s="673">
        <v>0</v>
      </c>
      <c r="G71" s="673">
        <f>4-F71</f>
        <v>4</v>
      </c>
      <c r="H71" s="85"/>
      <c r="I71" s="85"/>
      <c r="J71" s="740"/>
      <c r="K71" s="740"/>
      <c r="L71" s="740"/>
      <c r="M71" s="740"/>
      <c r="N71" s="740"/>
      <c r="O71" s="740"/>
      <c r="P71" s="740"/>
      <c r="Q71" s="740"/>
      <c r="R71" s="39"/>
      <c r="S71" s="263"/>
      <c r="T71" s="263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</row>
    <row r="72" spans="1:47" s="2" customFormat="1" ht="24" customHeight="1">
      <c r="A72" s="741">
        <v>2104</v>
      </c>
      <c r="B72" s="620"/>
      <c r="C72" s="630"/>
      <c r="D72" s="630"/>
      <c r="E72" s="630"/>
      <c r="F72" s="673"/>
      <c r="G72" s="673"/>
      <c r="H72" s="85"/>
      <c r="I72" s="85"/>
      <c r="J72" s="739">
        <v>4</v>
      </c>
      <c r="K72" s="739"/>
      <c r="L72" s="739"/>
      <c r="M72" s="739"/>
      <c r="N72" s="739"/>
      <c r="O72" s="739"/>
      <c r="P72" s="739"/>
      <c r="Q72" s="739"/>
      <c r="R72" s="309"/>
      <c r="S72" s="335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</row>
    <row r="73" spans="1:47" s="2" customFormat="1" ht="24" customHeight="1" thickBot="1">
      <c r="A73" s="742"/>
      <c r="B73" s="497"/>
      <c r="C73" s="631"/>
      <c r="D73" s="631"/>
      <c r="E73" s="497"/>
      <c r="F73" s="673">
        <v>0</v>
      </c>
      <c r="G73" s="673">
        <f>4-F73</f>
        <v>4</v>
      </c>
      <c r="H73" s="85"/>
      <c r="I73" s="85"/>
      <c r="J73" s="740"/>
      <c r="K73" s="740"/>
      <c r="L73" s="740"/>
      <c r="M73" s="740"/>
      <c r="N73" s="740"/>
      <c r="O73" s="740"/>
      <c r="P73" s="740"/>
      <c r="Q73" s="740"/>
      <c r="R73" s="326"/>
      <c r="S73" s="133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</row>
    <row r="74" spans="1:47" s="2" customFormat="1" ht="24" customHeight="1">
      <c r="A74" s="768">
        <v>2105</v>
      </c>
      <c r="B74" s="501"/>
      <c r="C74" s="501"/>
      <c r="D74" s="501"/>
      <c r="E74" s="614"/>
      <c r="F74" s="673"/>
      <c r="G74" s="673"/>
      <c r="H74" s="85"/>
      <c r="I74" s="85"/>
      <c r="J74" s="739">
        <v>3</v>
      </c>
      <c r="K74" s="739"/>
      <c r="L74" s="739"/>
      <c r="M74" s="739"/>
      <c r="N74" s="739"/>
      <c r="O74" s="739"/>
      <c r="P74" s="739"/>
      <c r="Q74" s="739"/>
      <c r="R74" s="36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</row>
    <row r="75" spans="1:47" s="2" customFormat="1" ht="24" customHeight="1" thickBot="1">
      <c r="A75" s="769"/>
      <c r="B75" s="546"/>
      <c r="C75" s="546"/>
      <c r="D75" s="546"/>
      <c r="E75" s="607"/>
      <c r="F75" s="673">
        <v>0</v>
      </c>
      <c r="G75" s="673">
        <f>4-F75</f>
        <v>4</v>
      </c>
      <c r="H75" s="85"/>
      <c r="I75" s="85"/>
      <c r="J75" s="740"/>
      <c r="K75" s="740"/>
      <c r="L75" s="740"/>
      <c r="M75" s="740"/>
      <c r="N75" s="740"/>
      <c r="O75" s="740"/>
      <c r="P75" s="740"/>
      <c r="Q75" s="740"/>
      <c r="R75" s="133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</row>
    <row r="76" spans="1:47" s="2" customFormat="1" ht="24" customHeight="1">
      <c r="A76" s="770">
        <v>2106</v>
      </c>
      <c r="B76" s="310"/>
      <c r="C76" s="555"/>
      <c r="D76" s="576"/>
      <c r="E76" s="557"/>
      <c r="F76" s="673"/>
      <c r="G76" s="673"/>
      <c r="H76" s="85"/>
      <c r="I76" s="85"/>
      <c r="J76" s="739">
        <v>3</v>
      </c>
      <c r="K76" s="739"/>
      <c r="L76" s="739">
        <v>1</v>
      </c>
      <c r="M76" s="739"/>
      <c r="N76" s="739"/>
      <c r="O76" s="739"/>
      <c r="P76" s="739"/>
      <c r="Q76" s="739"/>
      <c r="R76" s="36"/>
      <c r="S76" s="245" t="s">
        <v>39</v>
      </c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</row>
    <row r="77" spans="1:47" s="2" customFormat="1" ht="24" customHeight="1" thickBot="1">
      <c r="A77" s="771"/>
      <c r="B77" s="311"/>
      <c r="C77" s="549"/>
      <c r="D77" s="577"/>
      <c r="E77" s="554"/>
      <c r="F77" s="673">
        <v>0</v>
      </c>
      <c r="G77" s="673">
        <f>4-F77</f>
        <v>4</v>
      </c>
      <c r="H77" s="85"/>
      <c r="I77" s="85"/>
      <c r="J77" s="740"/>
      <c r="K77" s="740"/>
      <c r="L77" s="740"/>
      <c r="M77" s="740"/>
      <c r="N77" s="740"/>
      <c r="O77" s="740"/>
      <c r="P77" s="740"/>
      <c r="Q77" s="740"/>
      <c r="R77" s="343"/>
      <c r="S77" s="383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</row>
    <row r="78" spans="1:47" s="2" customFormat="1" ht="24" customHeight="1">
      <c r="A78" s="737">
        <v>2107</v>
      </c>
      <c r="B78" s="484"/>
      <c r="C78" s="520"/>
      <c r="D78" s="484"/>
      <c r="E78" s="498"/>
      <c r="F78" s="673"/>
      <c r="G78" s="673"/>
      <c r="H78" s="85"/>
      <c r="I78" s="85"/>
      <c r="J78" s="739">
        <v>2</v>
      </c>
      <c r="K78" s="739"/>
      <c r="L78" s="739"/>
      <c r="M78" s="739"/>
      <c r="N78" s="739"/>
      <c r="O78" s="739"/>
      <c r="P78" s="739"/>
      <c r="Q78" s="739"/>
      <c r="R78" s="352"/>
      <c r="S78" s="388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</row>
    <row r="79" spans="1:47" s="2" customFormat="1" ht="24" customHeight="1" thickBot="1">
      <c r="A79" s="738"/>
      <c r="B79" s="488"/>
      <c r="C79" s="519"/>
      <c r="D79" s="487"/>
      <c r="E79" s="311"/>
      <c r="F79" s="673">
        <v>0</v>
      </c>
      <c r="G79" s="673">
        <f>4-F79</f>
        <v>4</v>
      </c>
      <c r="H79" s="85"/>
      <c r="I79" s="85"/>
      <c r="J79" s="740"/>
      <c r="K79" s="740"/>
      <c r="L79" s="740"/>
      <c r="M79" s="740"/>
      <c r="N79" s="740"/>
      <c r="O79" s="740"/>
      <c r="P79" s="740"/>
      <c r="Q79" s="740"/>
      <c r="R79" s="330"/>
      <c r="S79" s="39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</row>
    <row r="80" spans="1:47" s="2" customFormat="1" ht="24" customHeight="1">
      <c r="A80" s="741">
        <v>2108</v>
      </c>
      <c r="B80" s="310"/>
      <c r="C80" s="310"/>
      <c r="D80" s="310"/>
      <c r="E80" s="310"/>
      <c r="F80" s="673"/>
      <c r="G80" s="673"/>
      <c r="H80" s="85"/>
      <c r="I80" s="85"/>
      <c r="J80" s="739"/>
      <c r="K80" s="739"/>
      <c r="L80" s="739"/>
      <c r="M80" s="739"/>
      <c r="N80" s="739"/>
      <c r="O80" s="739"/>
      <c r="P80" s="739">
        <v>4</v>
      </c>
      <c r="Q80" s="739"/>
      <c r="R80" s="330"/>
      <c r="S80" s="132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</row>
    <row r="81" spans="1:47" s="2" customFormat="1" ht="24" customHeight="1" thickBot="1">
      <c r="A81" s="742"/>
      <c r="B81" s="482"/>
      <c r="C81" s="461"/>
      <c r="D81" s="482"/>
      <c r="E81" s="482"/>
      <c r="F81" s="673">
        <v>0</v>
      </c>
      <c r="G81" s="673">
        <f>4-F81</f>
        <v>4</v>
      </c>
      <c r="H81" s="85"/>
      <c r="I81" s="85"/>
      <c r="J81" s="740"/>
      <c r="K81" s="740"/>
      <c r="L81" s="740"/>
      <c r="M81" s="740"/>
      <c r="N81" s="740"/>
      <c r="O81" s="740"/>
      <c r="P81" s="740"/>
      <c r="Q81" s="740"/>
      <c r="R81" s="330"/>
      <c r="S81" s="343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</row>
    <row r="82" spans="1:47" s="2" customFormat="1" ht="24" customHeight="1">
      <c r="A82" s="737">
        <v>2109</v>
      </c>
      <c r="B82" s="520"/>
      <c r="C82" s="495"/>
      <c r="D82" s="520"/>
      <c r="E82" s="520"/>
      <c r="F82" s="673"/>
      <c r="G82" s="673"/>
      <c r="H82" s="85"/>
      <c r="I82" s="85"/>
      <c r="J82" s="739">
        <v>3</v>
      </c>
      <c r="K82" s="739"/>
      <c r="L82" s="739"/>
      <c r="M82" s="739"/>
      <c r="N82" s="739"/>
      <c r="O82" s="739"/>
      <c r="P82" s="739"/>
      <c r="Q82" s="739"/>
      <c r="R82" s="379"/>
      <c r="S82" s="34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</row>
    <row r="83" spans="1:47" s="2" customFormat="1" ht="24" customHeight="1" thickBot="1">
      <c r="A83" s="738"/>
      <c r="B83" s="519"/>
      <c r="C83" s="486"/>
      <c r="D83" s="521"/>
      <c r="E83" s="311"/>
      <c r="F83" s="673">
        <v>0</v>
      </c>
      <c r="G83" s="673">
        <f>4-F83</f>
        <v>4</v>
      </c>
      <c r="H83" s="85"/>
      <c r="I83" s="85"/>
      <c r="J83" s="740"/>
      <c r="K83" s="740"/>
      <c r="L83" s="740"/>
      <c r="M83" s="740"/>
      <c r="N83" s="740"/>
      <c r="O83" s="740"/>
      <c r="P83" s="740"/>
      <c r="Q83" s="740"/>
      <c r="R83" s="380"/>
      <c r="S83" s="39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</row>
    <row r="84" spans="1:47" s="2" customFormat="1" ht="24" customHeight="1">
      <c r="A84" s="737">
        <v>2110</v>
      </c>
      <c r="B84" s="547"/>
      <c r="C84" s="547"/>
      <c r="D84" s="310"/>
      <c r="E84" s="547"/>
      <c r="F84" s="673"/>
      <c r="G84" s="673"/>
      <c r="H84" s="85"/>
      <c r="I84" s="85"/>
      <c r="J84" s="739"/>
      <c r="K84" s="739"/>
      <c r="L84" s="739"/>
      <c r="M84" s="739"/>
      <c r="N84" s="739"/>
      <c r="O84" s="739"/>
      <c r="P84" s="739">
        <v>3</v>
      </c>
      <c r="Q84" s="739">
        <v>1</v>
      </c>
      <c r="R84" s="317"/>
      <c r="S84" s="317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</row>
    <row r="85" spans="1:47" s="2" customFormat="1" ht="24" customHeight="1" thickBot="1">
      <c r="A85" s="738"/>
      <c r="B85" s="556"/>
      <c r="C85" s="556"/>
      <c r="D85" s="482"/>
      <c r="E85" s="556"/>
      <c r="F85" s="673">
        <v>0</v>
      </c>
      <c r="G85" s="673">
        <f>4-F85</f>
        <v>4</v>
      </c>
      <c r="H85" s="85"/>
      <c r="I85" s="85"/>
      <c r="J85" s="740"/>
      <c r="K85" s="740"/>
      <c r="L85" s="740"/>
      <c r="M85" s="740"/>
      <c r="N85" s="740"/>
      <c r="O85" s="740"/>
      <c r="P85" s="740"/>
      <c r="Q85" s="740"/>
      <c r="R85" s="318"/>
      <c r="S85" s="3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</row>
    <row r="86" spans="1:47" s="2" customFormat="1" ht="24" customHeight="1">
      <c r="A86" s="741">
        <v>2111</v>
      </c>
      <c r="B86" s="310"/>
      <c r="C86" s="547"/>
      <c r="D86" s="310"/>
      <c r="E86" s="547"/>
      <c r="F86" s="673"/>
      <c r="G86" s="673"/>
      <c r="H86" s="85"/>
      <c r="I86" s="85"/>
      <c r="J86" s="739"/>
      <c r="K86" s="739"/>
      <c r="L86" s="739">
        <v>2</v>
      </c>
      <c r="M86" s="739"/>
      <c r="N86" s="739"/>
      <c r="O86" s="739"/>
      <c r="P86" s="739"/>
      <c r="Q86" s="739"/>
      <c r="R86" s="330"/>
      <c r="S86" s="34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</row>
    <row r="87" spans="1:47" s="2" customFormat="1" ht="24" customHeight="1" thickBot="1">
      <c r="A87" s="742"/>
      <c r="B87" s="482"/>
      <c r="C87" s="556"/>
      <c r="D87" s="482"/>
      <c r="E87" s="556"/>
      <c r="F87" s="673">
        <v>0</v>
      </c>
      <c r="G87" s="673">
        <f>4-F87</f>
        <v>4</v>
      </c>
      <c r="H87" s="85"/>
      <c r="I87" s="85"/>
      <c r="J87" s="740"/>
      <c r="K87" s="740"/>
      <c r="L87" s="740"/>
      <c r="M87" s="740"/>
      <c r="N87" s="740"/>
      <c r="O87" s="740"/>
      <c r="P87" s="740"/>
      <c r="Q87" s="740"/>
      <c r="R87" s="330"/>
      <c r="S87" s="351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</row>
    <row r="88" spans="1:47" s="2" customFormat="1" ht="24" customHeight="1">
      <c r="A88" s="741">
        <v>2112</v>
      </c>
      <c r="B88" s="559"/>
      <c r="C88" s="547"/>
      <c r="D88" s="547"/>
      <c r="E88" s="547"/>
      <c r="F88" s="673"/>
      <c r="G88" s="673"/>
      <c r="H88" s="85"/>
      <c r="I88" s="85"/>
      <c r="J88" s="739"/>
      <c r="K88" s="739"/>
      <c r="L88" s="739">
        <v>3</v>
      </c>
      <c r="M88" s="739"/>
      <c r="N88" s="739"/>
      <c r="O88" s="739"/>
      <c r="P88" s="739"/>
      <c r="Q88" s="739"/>
      <c r="R88" s="330"/>
      <c r="S88" s="132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</row>
    <row r="89" spans="1:47" s="2" customFormat="1" ht="24" customHeight="1" thickBot="1">
      <c r="A89" s="742"/>
      <c r="B89" s="556"/>
      <c r="C89" s="564"/>
      <c r="D89" s="556"/>
      <c r="E89" s="564"/>
      <c r="F89" s="673">
        <v>0</v>
      </c>
      <c r="G89" s="673">
        <f>4-F89</f>
        <v>4</v>
      </c>
      <c r="H89" s="85"/>
      <c r="I89" s="85"/>
      <c r="J89" s="740"/>
      <c r="K89" s="740"/>
      <c r="L89" s="740"/>
      <c r="M89" s="740"/>
      <c r="N89" s="740"/>
      <c r="O89" s="740"/>
      <c r="P89" s="740"/>
      <c r="Q89" s="740"/>
      <c r="R89" s="330"/>
      <c r="S89" s="343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</row>
    <row r="90" spans="1:47" s="2" customFormat="1" ht="24" customHeight="1">
      <c r="A90" s="737">
        <v>2113</v>
      </c>
      <c r="B90" s="310"/>
      <c r="C90" s="547"/>
      <c r="D90" s="310"/>
      <c r="E90" s="547"/>
      <c r="F90" s="673"/>
      <c r="G90" s="673"/>
      <c r="H90" s="85"/>
      <c r="I90" s="85"/>
      <c r="J90" s="739"/>
      <c r="K90" s="739"/>
      <c r="L90" s="739"/>
      <c r="M90" s="739"/>
      <c r="N90" s="739"/>
      <c r="O90" s="739"/>
      <c r="P90" s="739">
        <v>2</v>
      </c>
      <c r="Q90" s="739"/>
      <c r="R90" s="287"/>
      <c r="S90" s="351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2" customFormat="1" ht="24" customHeight="1" thickBot="1">
      <c r="A91" s="738"/>
      <c r="B91" s="482"/>
      <c r="C91" s="556"/>
      <c r="D91" s="482"/>
      <c r="E91" s="556"/>
      <c r="F91" s="673">
        <v>0</v>
      </c>
      <c r="G91" s="673">
        <f>4-F91</f>
        <v>4</v>
      </c>
      <c r="H91" s="85"/>
      <c r="I91" s="85"/>
      <c r="J91" s="740"/>
      <c r="K91" s="740"/>
      <c r="L91" s="740"/>
      <c r="M91" s="740"/>
      <c r="N91" s="740"/>
      <c r="O91" s="740"/>
      <c r="P91" s="740"/>
      <c r="Q91" s="740"/>
      <c r="R91" s="39"/>
      <c r="S91" s="133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</row>
    <row r="92" spans="1:47" s="2" customFormat="1" ht="24" customHeight="1">
      <c r="A92" s="737">
        <v>2114</v>
      </c>
      <c r="B92" s="547"/>
      <c r="C92" s="547"/>
      <c r="D92" s="574"/>
      <c r="E92" s="559"/>
      <c r="F92" s="673"/>
      <c r="G92" s="673"/>
      <c r="H92" s="85"/>
      <c r="I92" s="85"/>
      <c r="J92" s="739"/>
      <c r="K92" s="739"/>
      <c r="L92" s="739">
        <v>1</v>
      </c>
      <c r="M92" s="739"/>
      <c r="N92" s="739"/>
      <c r="O92" s="739"/>
      <c r="P92" s="739">
        <v>3</v>
      </c>
      <c r="Q92" s="739"/>
      <c r="R92" s="121"/>
      <c r="S92" s="132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s="2" customFormat="1" ht="24" customHeight="1" thickBot="1">
      <c r="A93" s="738"/>
      <c r="B93" s="556"/>
      <c r="C93" s="556"/>
      <c r="D93" s="575"/>
      <c r="E93" s="556"/>
      <c r="F93" s="673">
        <v>0</v>
      </c>
      <c r="G93" s="673">
        <f>4-F93</f>
        <v>4</v>
      </c>
      <c r="H93" s="85"/>
      <c r="I93" s="85"/>
      <c r="J93" s="740"/>
      <c r="K93" s="740"/>
      <c r="L93" s="740"/>
      <c r="M93" s="740"/>
      <c r="N93" s="740"/>
      <c r="O93" s="740"/>
      <c r="P93" s="740"/>
      <c r="Q93" s="740"/>
      <c r="R93" s="343"/>
      <c r="S93" s="133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</row>
    <row r="94" spans="1:47" s="2" customFormat="1" ht="24" customHeight="1">
      <c r="A94" s="737">
        <v>2115</v>
      </c>
      <c r="B94" s="310"/>
      <c r="C94" s="310"/>
      <c r="D94" s="310"/>
      <c r="E94" s="310"/>
      <c r="F94" s="673"/>
      <c r="G94" s="673"/>
      <c r="H94" s="85"/>
      <c r="I94" s="85"/>
      <c r="J94" s="739">
        <v>3</v>
      </c>
      <c r="K94" s="739"/>
      <c r="L94" s="739">
        <v>1</v>
      </c>
      <c r="M94" s="739"/>
      <c r="N94" s="739"/>
      <c r="O94" s="739"/>
      <c r="P94" s="739"/>
      <c r="Q94" s="739"/>
      <c r="R94" s="352"/>
      <c r="S94" s="38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</row>
    <row r="95" spans="1:47" s="2" customFormat="1" ht="24" customHeight="1" thickBot="1">
      <c r="A95" s="738"/>
      <c r="B95" s="311"/>
      <c r="C95" s="311"/>
      <c r="D95" s="482"/>
      <c r="E95" s="311"/>
      <c r="F95" s="673">
        <v>0</v>
      </c>
      <c r="G95" s="673">
        <f>4-F95</f>
        <v>4</v>
      </c>
      <c r="H95" s="85"/>
      <c r="I95" s="85"/>
      <c r="J95" s="740"/>
      <c r="K95" s="740"/>
      <c r="L95" s="740"/>
      <c r="M95" s="740"/>
      <c r="N95" s="740"/>
      <c r="O95" s="740"/>
      <c r="P95" s="740"/>
      <c r="Q95" s="740"/>
      <c r="R95" s="317"/>
      <c r="S95" s="343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</row>
    <row r="96" spans="1:47" s="2" customFormat="1" ht="24" customHeight="1">
      <c r="A96" s="737">
        <v>2116</v>
      </c>
      <c r="B96" s="547"/>
      <c r="C96" s="559"/>
      <c r="D96" s="559"/>
      <c r="E96" s="559"/>
      <c r="F96" s="673"/>
      <c r="G96" s="673"/>
      <c r="H96" s="85"/>
      <c r="I96" s="85"/>
      <c r="J96" s="739"/>
      <c r="K96" s="739"/>
      <c r="L96" s="739"/>
      <c r="M96" s="739">
        <v>1</v>
      </c>
      <c r="N96" s="739"/>
      <c r="O96" s="739"/>
      <c r="P96" s="739">
        <v>2</v>
      </c>
      <c r="Q96" s="739">
        <v>1</v>
      </c>
      <c r="R96" s="36"/>
      <c r="S96" s="352">
        <v>16</v>
      </c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</row>
    <row r="97" spans="1:47" s="2" customFormat="1" ht="24" customHeight="1" thickBot="1">
      <c r="A97" s="738"/>
      <c r="B97" s="556"/>
      <c r="C97" s="549"/>
      <c r="D97" s="556"/>
      <c r="E97" s="556"/>
      <c r="F97" s="673">
        <v>0</v>
      </c>
      <c r="G97" s="673">
        <f>4-F97</f>
        <v>4</v>
      </c>
      <c r="H97" s="85"/>
      <c r="I97" s="85"/>
      <c r="J97" s="740"/>
      <c r="K97" s="740"/>
      <c r="L97" s="740"/>
      <c r="M97" s="740"/>
      <c r="N97" s="740"/>
      <c r="O97" s="740"/>
      <c r="P97" s="740"/>
      <c r="Q97" s="740"/>
      <c r="R97" s="258"/>
      <c r="S97" s="133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</row>
    <row r="98" spans="1:47" ht="24" customHeight="1">
      <c r="A98" s="23" t="s">
        <v>539</v>
      </c>
      <c r="B98" s="153">
        <v>0</v>
      </c>
      <c r="C98" s="154" t="s">
        <v>541</v>
      </c>
      <c r="D98" s="153">
        <f>F67-B98-B99-D99</f>
        <v>0</v>
      </c>
      <c r="E98" s="218" t="s">
        <v>568</v>
      </c>
      <c r="F98" s="671"/>
      <c r="G98" s="670"/>
      <c r="J98" s="34">
        <f t="shared" ref="J98:Q98" si="2">SUM(J68:J97)</f>
        <v>20</v>
      </c>
      <c r="K98" s="34">
        <f t="shared" si="2"/>
        <v>0</v>
      </c>
      <c r="L98" s="34">
        <f t="shared" si="2"/>
        <v>8</v>
      </c>
      <c r="M98" s="34">
        <f t="shared" si="2"/>
        <v>1</v>
      </c>
      <c r="N98" s="34">
        <f t="shared" si="2"/>
        <v>0</v>
      </c>
      <c r="O98" s="34">
        <f>SUM(O68:O97)</f>
        <v>0</v>
      </c>
      <c r="P98" s="34">
        <f>SUM(P68:P97)</f>
        <v>14</v>
      </c>
      <c r="Q98" s="34">
        <f t="shared" si="2"/>
        <v>2</v>
      </c>
      <c r="R98" s="34">
        <f>J98+K98+L98+M98+N98+O98+P98+Q98</f>
        <v>45</v>
      </c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</row>
    <row r="99" spans="1:47" ht="24" customHeight="1">
      <c r="A99" s="24" t="s">
        <v>540</v>
      </c>
      <c r="B99" s="206">
        <v>0</v>
      </c>
      <c r="C99" s="207" t="s">
        <v>542</v>
      </c>
      <c r="D99" s="206">
        <v>0</v>
      </c>
      <c r="E99" s="206">
        <f>F67</f>
        <v>0</v>
      </c>
      <c r="F99" s="671" t="s">
        <v>19</v>
      </c>
      <c r="G99" s="670">
        <v>14</v>
      </c>
      <c r="J99" s="34" t="s">
        <v>698</v>
      </c>
      <c r="K99" s="34"/>
      <c r="L99" s="34"/>
      <c r="M99" s="34"/>
      <c r="N99" s="34"/>
      <c r="O99" s="34"/>
      <c r="P99" s="34"/>
      <c r="Q99" s="34"/>
      <c r="R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</row>
    <row r="100" spans="1:47" ht="45" customHeight="1" thickBot="1">
      <c r="A100" s="744" t="str">
        <f>A65</f>
        <v>宏國學校財團法人宏國德霖科技大學114學年度第一學期學生宿舍床位分配表</v>
      </c>
      <c r="B100" s="745"/>
      <c r="C100" s="745"/>
      <c r="D100" s="745"/>
      <c r="E100" s="745"/>
      <c r="F100" s="667" t="s">
        <v>176</v>
      </c>
      <c r="G100" s="672">
        <f>F102+G102</f>
        <v>56</v>
      </c>
      <c r="H100" s="84"/>
      <c r="I100" s="84"/>
      <c r="J100" s="746" t="s">
        <v>556</v>
      </c>
      <c r="K100" s="747"/>
      <c r="L100" s="747"/>
      <c r="M100" s="747"/>
      <c r="N100" s="747"/>
      <c r="O100" s="747"/>
      <c r="P100" s="747"/>
      <c r="Q100" s="748"/>
      <c r="R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ht="23.1" customHeight="1">
      <c r="A101" s="737" t="s">
        <v>13</v>
      </c>
      <c r="B101" s="183" t="s">
        <v>24</v>
      </c>
      <c r="C101" s="184" t="s">
        <v>44</v>
      </c>
      <c r="D101" s="184" t="s">
        <v>45</v>
      </c>
      <c r="E101" s="185" t="s">
        <v>46</v>
      </c>
      <c r="F101" s="669" t="s">
        <v>175</v>
      </c>
      <c r="G101" s="669" t="s">
        <v>177</v>
      </c>
      <c r="H101" s="81"/>
      <c r="I101" s="81"/>
      <c r="J101" s="367" t="s">
        <v>555</v>
      </c>
      <c r="K101" s="749" t="s">
        <v>557</v>
      </c>
      <c r="L101" s="747"/>
      <c r="M101" s="747"/>
      <c r="N101" s="747"/>
      <c r="O101" s="747"/>
      <c r="P101" s="747"/>
      <c r="Q101" s="748"/>
      <c r="R101" s="34"/>
      <c r="S101" s="6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</row>
    <row r="102" spans="1:47" ht="23.1" customHeight="1" thickBot="1">
      <c r="A102" s="738"/>
      <c r="B102" s="186" t="s">
        <v>27</v>
      </c>
      <c r="C102" s="244" t="s">
        <v>14</v>
      </c>
      <c r="D102" s="187" t="s">
        <v>27</v>
      </c>
      <c r="E102" s="188" t="s">
        <v>22</v>
      </c>
      <c r="F102" s="670">
        <f>F106+F108+F110+F112+F114+F116+F118+F120+F122+F124+F126+F128+F130+F132</f>
        <v>45</v>
      </c>
      <c r="G102" s="670">
        <f>G106+G108+G110+G112+G114+G116+G118+G120+G122+G124+G126+G128+G130+G132</f>
        <v>11</v>
      </c>
      <c r="J102" s="368" t="s">
        <v>555</v>
      </c>
      <c r="K102" s="368" t="s">
        <v>622</v>
      </c>
      <c r="L102" s="368" t="s">
        <v>621</v>
      </c>
      <c r="M102" s="369" t="s">
        <v>560</v>
      </c>
      <c r="N102" s="366" t="s">
        <v>561</v>
      </c>
      <c r="O102" s="370" t="s">
        <v>576</v>
      </c>
      <c r="P102" s="370" t="s">
        <v>618</v>
      </c>
      <c r="Q102" s="370" t="s">
        <v>701</v>
      </c>
      <c r="R102" s="16"/>
      <c r="S102" s="6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2" customFormat="1" ht="23.1" customHeight="1">
      <c r="A103" s="768">
        <v>2201</v>
      </c>
      <c r="B103" s="310"/>
      <c r="C103" s="310" t="s">
        <v>804</v>
      </c>
      <c r="D103" s="310"/>
      <c r="E103" s="310"/>
      <c r="F103" s="674"/>
      <c r="G103" s="673"/>
      <c r="H103" s="85"/>
      <c r="I103" s="85"/>
      <c r="J103" s="739"/>
      <c r="K103" s="739"/>
      <c r="L103" s="739"/>
      <c r="M103" s="739"/>
      <c r="N103" s="739"/>
      <c r="O103" s="739"/>
      <c r="P103" s="739"/>
      <c r="Q103" s="739"/>
      <c r="S103" s="471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</row>
    <row r="104" spans="1:47" s="2" customFormat="1" ht="23.1" customHeight="1" thickBot="1">
      <c r="A104" s="769"/>
      <c r="B104" s="311"/>
      <c r="C104" s="311"/>
      <c r="D104" s="311"/>
      <c r="E104" s="311"/>
      <c r="F104" s="675" t="s">
        <v>798</v>
      </c>
      <c r="G104" s="673" t="s">
        <v>803</v>
      </c>
      <c r="H104" s="85"/>
      <c r="I104" s="85"/>
      <c r="J104" s="740"/>
      <c r="K104" s="740"/>
      <c r="L104" s="740"/>
      <c r="M104" s="740"/>
      <c r="N104" s="740"/>
      <c r="O104" s="740"/>
      <c r="P104" s="740"/>
      <c r="Q104" s="740"/>
      <c r="R104" s="14">
        <v>4</v>
      </c>
      <c r="S104" s="472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</row>
    <row r="105" spans="1:47" s="2" customFormat="1" ht="23.1" customHeight="1">
      <c r="A105" s="737">
        <v>2203</v>
      </c>
      <c r="B105" s="485"/>
      <c r="C105" s="310" t="s">
        <v>768</v>
      </c>
      <c r="D105" s="310" t="s">
        <v>768</v>
      </c>
      <c r="E105" s="310"/>
      <c r="F105" s="673"/>
      <c r="G105" s="673"/>
      <c r="H105" s="85"/>
      <c r="I105" s="85"/>
      <c r="J105" s="739">
        <v>4</v>
      </c>
      <c r="K105" s="739"/>
      <c r="L105" s="739"/>
      <c r="M105" s="739"/>
      <c r="N105" s="739"/>
      <c r="O105" s="739"/>
      <c r="P105" s="739"/>
      <c r="Q105" s="739"/>
      <c r="R105" s="38"/>
      <c r="S105" s="326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</row>
    <row r="106" spans="1:47" s="2" customFormat="1" ht="23.1" customHeight="1" thickBot="1">
      <c r="A106" s="738"/>
      <c r="B106" s="311"/>
      <c r="C106" s="497" t="s">
        <v>1163</v>
      </c>
      <c r="D106" s="640" t="s">
        <v>1164</v>
      </c>
      <c r="E106" s="486"/>
      <c r="F106" s="673">
        <v>2</v>
      </c>
      <c r="G106" s="673">
        <f>4-F106</f>
        <v>2</v>
      </c>
      <c r="H106" s="85"/>
      <c r="I106" s="85"/>
      <c r="J106" s="740"/>
      <c r="K106" s="740"/>
      <c r="L106" s="740"/>
      <c r="M106" s="740"/>
      <c r="N106" s="740"/>
      <c r="O106" s="740"/>
      <c r="P106" s="740"/>
      <c r="Q106" s="740"/>
      <c r="R106" s="39"/>
      <c r="S106" s="3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2" customFormat="1" ht="23.1" customHeight="1">
      <c r="A107" s="737">
        <v>2204</v>
      </c>
      <c r="B107" s="559" t="s">
        <v>1011</v>
      </c>
      <c r="C107" s="560" t="s">
        <v>736</v>
      </c>
      <c r="D107" s="559" t="s">
        <v>1167</v>
      </c>
      <c r="E107" s="559" t="s">
        <v>1002</v>
      </c>
      <c r="F107" s="673"/>
      <c r="G107" s="673"/>
      <c r="H107" s="85"/>
      <c r="I107" s="85"/>
      <c r="J107" s="739">
        <v>2</v>
      </c>
      <c r="K107" s="739"/>
      <c r="L107" s="739"/>
      <c r="M107" s="739"/>
      <c r="N107" s="739"/>
      <c r="O107" s="739"/>
      <c r="P107" s="739">
        <v>2</v>
      </c>
      <c r="Q107" s="739"/>
      <c r="R107" s="246"/>
      <c r="S107" s="246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</row>
    <row r="108" spans="1:47" s="2" customFormat="1" ht="22.5" customHeight="1" thickBot="1">
      <c r="A108" s="738"/>
      <c r="B108" s="638" t="s">
        <v>1159</v>
      </c>
      <c r="C108" s="561" t="s">
        <v>1160</v>
      </c>
      <c r="D108" s="638" t="s">
        <v>1161</v>
      </c>
      <c r="E108" s="561" t="s">
        <v>1162</v>
      </c>
      <c r="F108" s="673">
        <v>4</v>
      </c>
      <c r="G108" s="673">
        <f>4-F108</f>
        <v>0</v>
      </c>
      <c r="H108" s="85"/>
      <c r="I108" s="85"/>
      <c r="J108" s="740"/>
      <c r="K108" s="740"/>
      <c r="L108" s="740"/>
      <c r="M108" s="740"/>
      <c r="N108" s="740"/>
      <c r="O108" s="740"/>
      <c r="P108" s="740"/>
      <c r="Q108" s="740"/>
      <c r="R108" s="250"/>
      <c r="S108" s="3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1:47" s="2" customFormat="1" ht="23.1" customHeight="1">
      <c r="A109" s="737">
        <v>2205</v>
      </c>
      <c r="B109" s="559" t="s">
        <v>1167</v>
      </c>
      <c r="C109" s="559" t="s">
        <v>1167</v>
      </c>
      <c r="D109" s="559" t="s">
        <v>1011</v>
      </c>
      <c r="E109" s="559" t="s">
        <v>1167</v>
      </c>
      <c r="F109" s="673"/>
      <c r="G109" s="673"/>
      <c r="H109" s="85"/>
      <c r="I109" s="85"/>
      <c r="J109" s="739">
        <v>3</v>
      </c>
      <c r="K109" s="739"/>
      <c r="L109" s="739"/>
      <c r="M109" s="739"/>
      <c r="N109" s="739"/>
      <c r="O109" s="739"/>
      <c r="P109" s="739"/>
      <c r="Q109" s="739"/>
      <c r="R109" s="246"/>
      <c r="S109" s="132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</row>
    <row r="110" spans="1:47" s="2" customFormat="1" ht="23.1" customHeight="1" thickBot="1">
      <c r="A110" s="738"/>
      <c r="B110" s="561" t="s">
        <v>1155</v>
      </c>
      <c r="C110" s="561" t="s">
        <v>1156</v>
      </c>
      <c r="D110" s="561" t="s">
        <v>1157</v>
      </c>
      <c r="E110" s="561" t="s">
        <v>1158</v>
      </c>
      <c r="F110" s="673">
        <v>4</v>
      </c>
      <c r="G110" s="673">
        <f>4-F110</f>
        <v>0</v>
      </c>
      <c r="H110" s="85"/>
      <c r="I110" s="85"/>
      <c r="J110" s="740"/>
      <c r="K110" s="740"/>
      <c r="L110" s="740"/>
      <c r="M110" s="740"/>
      <c r="N110" s="740"/>
      <c r="O110" s="740"/>
      <c r="P110" s="740"/>
      <c r="Q110" s="740"/>
      <c r="R110" s="250"/>
      <c r="S110" s="133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1" spans="1:47" s="2" customFormat="1" ht="23.1" customHeight="1">
      <c r="A111" s="737">
        <v>2206</v>
      </c>
      <c r="B111" s="560" t="s">
        <v>1168</v>
      </c>
      <c r="C111" s="310"/>
      <c r="D111" s="560"/>
      <c r="E111" s="560" t="s">
        <v>1083</v>
      </c>
      <c r="F111" s="673"/>
      <c r="G111" s="673"/>
      <c r="H111" s="85"/>
      <c r="I111" s="85"/>
      <c r="J111" s="739"/>
      <c r="K111" s="739"/>
      <c r="L111" s="739">
        <v>1</v>
      </c>
      <c r="M111" s="739"/>
      <c r="N111" s="739"/>
      <c r="O111" s="739"/>
      <c r="P111" s="739"/>
      <c r="Q111" s="739">
        <v>2</v>
      </c>
      <c r="R111" s="343"/>
      <c r="S111" s="383"/>
      <c r="T111" s="383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</row>
    <row r="112" spans="1:47" s="2" customFormat="1" ht="23.1" customHeight="1" thickBot="1">
      <c r="A112" s="738"/>
      <c r="B112" s="561" t="s">
        <v>1153</v>
      </c>
      <c r="C112" s="482"/>
      <c r="D112" s="561"/>
      <c r="E112" s="561" t="s">
        <v>1154</v>
      </c>
      <c r="F112" s="673">
        <v>2</v>
      </c>
      <c r="G112" s="673">
        <f>4-F112</f>
        <v>2</v>
      </c>
      <c r="H112" s="85"/>
      <c r="I112" s="85"/>
      <c r="J112" s="740"/>
      <c r="K112" s="740"/>
      <c r="L112" s="740"/>
      <c r="M112" s="740"/>
      <c r="N112" s="740"/>
      <c r="O112" s="740"/>
      <c r="P112" s="740"/>
      <c r="Q112" s="740"/>
      <c r="R112" s="352"/>
      <c r="S112" s="133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</row>
    <row r="113" spans="1:47" s="2" customFormat="1" ht="23.1" customHeight="1">
      <c r="A113" s="737">
        <v>2207</v>
      </c>
      <c r="B113" s="559"/>
      <c r="C113" s="559" t="s">
        <v>1168</v>
      </c>
      <c r="D113" s="559" t="s">
        <v>1167</v>
      </c>
      <c r="E113" s="559"/>
      <c r="F113" s="673"/>
      <c r="G113" s="673"/>
      <c r="H113" s="85"/>
      <c r="I113" s="85"/>
      <c r="J113" s="739"/>
      <c r="K113" s="739"/>
      <c r="L113" s="739"/>
      <c r="M113" s="739"/>
      <c r="N113" s="739"/>
      <c r="O113" s="739"/>
      <c r="P113" s="739">
        <v>4</v>
      </c>
      <c r="Q113" s="739"/>
      <c r="R113" s="336"/>
      <c r="S113" s="132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</row>
    <row r="114" spans="1:47" s="2" customFormat="1" ht="23.1" customHeight="1" thickBot="1">
      <c r="A114" s="738"/>
      <c r="B114" s="556"/>
      <c r="C114" s="638" t="s">
        <v>1151</v>
      </c>
      <c r="D114" s="638" t="s">
        <v>1152</v>
      </c>
      <c r="E114" s="548"/>
      <c r="F114" s="673">
        <v>2</v>
      </c>
      <c r="G114" s="673">
        <f>4-F114</f>
        <v>2</v>
      </c>
      <c r="H114" s="85"/>
      <c r="I114" s="85"/>
      <c r="J114" s="740"/>
      <c r="K114" s="740"/>
      <c r="L114" s="740"/>
      <c r="M114" s="740"/>
      <c r="N114" s="740"/>
      <c r="O114" s="740"/>
      <c r="P114" s="740"/>
      <c r="Q114" s="740"/>
      <c r="R114" s="36"/>
      <c r="S114" s="133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</row>
    <row r="115" spans="1:47" s="2" customFormat="1" ht="23.1" customHeight="1">
      <c r="A115" s="737">
        <v>2208</v>
      </c>
      <c r="B115" s="559" t="s">
        <v>769</v>
      </c>
      <c r="C115" s="603"/>
      <c r="D115" s="310" t="s">
        <v>770</v>
      </c>
      <c r="E115" s="560" t="s">
        <v>207</v>
      </c>
      <c r="F115" s="673"/>
      <c r="G115" s="673"/>
      <c r="H115" s="85"/>
      <c r="I115" s="85"/>
      <c r="J115" s="739">
        <v>3</v>
      </c>
      <c r="K115" s="739"/>
      <c r="L115" s="739"/>
      <c r="M115" s="739"/>
      <c r="N115" s="739"/>
      <c r="O115" s="739"/>
      <c r="P115" s="739"/>
      <c r="Q115" s="739"/>
      <c r="R115" s="257"/>
      <c r="S115" s="307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</row>
    <row r="116" spans="1:47" s="2" customFormat="1" ht="23.1" customHeight="1" thickBot="1">
      <c r="A116" s="738"/>
      <c r="B116" s="611" t="s">
        <v>1148</v>
      </c>
      <c r="C116" s="561"/>
      <c r="D116" s="545" t="s">
        <v>1149</v>
      </c>
      <c r="E116" s="640" t="s">
        <v>1150</v>
      </c>
      <c r="F116" s="673">
        <v>3</v>
      </c>
      <c r="G116" s="673">
        <f>4-F116</f>
        <v>1</v>
      </c>
      <c r="H116" s="85"/>
      <c r="I116" s="85"/>
      <c r="J116" s="740"/>
      <c r="K116" s="740"/>
      <c r="L116" s="740"/>
      <c r="M116" s="740"/>
      <c r="N116" s="740"/>
      <c r="O116" s="740"/>
      <c r="P116" s="740"/>
      <c r="Q116" s="740"/>
      <c r="R116" s="251"/>
      <c r="S116" s="263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</row>
    <row r="117" spans="1:47" s="2" customFormat="1" ht="23.1" customHeight="1">
      <c r="A117" s="741">
        <v>2209</v>
      </c>
      <c r="B117" s="560" t="s">
        <v>753</v>
      </c>
      <c r="C117" s="560" t="s">
        <v>753</v>
      </c>
      <c r="D117" s="560" t="s">
        <v>753</v>
      </c>
      <c r="E117" s="560" t="s">
        <v>753</v>
      </c>
      <c r="F117" s="673"/>
      <c r="G117" s="673"/>
      <c r="H117" s="85"/>
      <c r="I117" s="85"/>
      <c r="J117" s="739"/>
      <c r="K117" s="739"/>
      <c r="L117" s="739"/>
      <c r="M117" s="739"/>
      <c r="N117" s="739"/>
      <c r="O117" s="739"/>
      <c r="P117" s="739"/>
      <c r="Q117" s="739">
        <v>3</v>
      </c>
      <c r="R117" s="132"/>
      <c r="S117" s="298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</row>
    <row r="118" spans="1:47" s="2" customFormat="1" ht="23.1" customHeight="1" thickBot="1">
      <c r="A118" s="742"/>
      <c r="B118" s="561" t="s">
        <v>1147</v>
      </c>
      <c r="C118" s="650" t="s">
        <v>1146</v>
      </c>
      <c r="D118" s="561" t="s">
        <v>1145</v>
      </c>
      <c r="E118" s="650" t="s">
        <v>1144</v>
      </c>
      <c r="F118" s="673">
        <v>4</v>
      </c>
      <c r="G118" s="673">
        <f>4-F118</f>
        <v>0</v>
      </c>
      <c r="H118" s="85"/>
      <c r="I118" s="85"/>
      <c r="J118" s="740"/>
      <c r="K118" s="740"/>
      <c r="L118" s="740"/>
      <c r="M118" s="740"/>
      <c r="N118" s="740"/>
      <c r="O118" s="740"/>
      <c r="P118" s="740"/>
      <c r="Q118" s="740"/>
      <c r="R118" s="326"/>
      <c r="S118" s="317"/>
      <c r="T118" s="317"/>
      <c r="U118" s="383"/>
      <c r="V118" s="383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</row>
    <row r="119" spans="1:47" s="2" customFormat="1" ht="23.1" customHeight="1">
      <c r="A119" s="737">
        <v>2210</v>
      </c>
      <c r="B119" s="651" t="s">
        <v>598</v>
      </c>
      <c r="C119" s="560" t="s">
        <v>199</v>
      </c>
      <c r="D119" s="651" t="s">
        <v>199</v>
      </c>
      <c r="E119" s="560" t="s">
        <v>771</v>
      </c>
      <c r="F119" s="673"/>
      <c r="G119" s="673"/>
      <c r="H119" s="85"/>
      <c r="I119" s="85"/>
      <c r="J119" s="739">
        <v>4</v>
      </c>
      <c r="K119" s="739"/>
      <c r="L119" s="739"/>
      <c r="M119" s="739"/>
      <c r="N119" s="739"/>
      <c r="O119" s="739"/>
      <c r="P119" s="739"/>
      <c r="Q119" s="739"/>
      <c r="R119" s="313"/>
      <c r="S119" s="36"/>
      <c r="T119" s="318"/>
      <c r="U119" s="384"/>
      <c r="V119" s="38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</row>
    <row r="120" spans="1:47" s="2" customFormat="1" ht="23.1" customHeight="1" thickBot="1">
      <c r="A120" s="738"/>
      <c r="B120" s="640" t="s">
        <v>1140</v>
      </c>
      <c r="C120" s="611" t="s">
        <v>1141</v>
      </c>
      <c r="D120" s="640" t="s">
        <v>1142</v>
      </c>
      <c r="E120" s="611" t="s">
        <v>1143</v>
      </c>
      <c r="F120" s="673">
        <v>4</v>
      </c>
      <c r="G120" s="673">
        <f>4-F120</f>
        <v>0</v>
      </c>
      <c r="H120" s="85"/>
      <c r="I120" s="85"/>
      <c r="J120" s="740"/>
      <c r="K120" s="740"/>
      <c r="L120" s="740"/>
      <c r="M120" s="740"/>
      <c r="N120" s="740"/>
      <c r="O120" s="740"/>
      <c r="P120" s="740"/>
      <c r="Q120" s="740"/>
      <c r="R120" s="353"/>
      <c r="S120" s="177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</row>
    <row r="121" spans="1:47" s="2" customFormat="1" ht="23.1" customHeight="1">
      <c r="A121" s="737">
        <v>2211</v>
      </c>
      <c r="B121" s="560" t="s">
        <v>735</v>
      </c>
      <c r="C121" s="560" t="s">
        <v>579</v>
      </c>
      <c r="D121" s="560" t="s">
        <v>573</v>
      </c>
      <c r="E121" s="560" t="s">
        <v>573</v>
      </c>
      <c r="F121" s="673"/>
      <c r="G121" s="673"/>
      <c r="H121" s="85"/>
      <c r="I121" s="85"/>
      <c r="J121" s="739"/>
      <c r="K121" s="739"/>
      <c r="L121" s="739"/>
      <c r="M121" s="739"/>
      <c r="N121" s="739"/>
      <c r="O121" s="739"/>
      <c r="P121" s="739">
        <v>1</v>
      </c>
      <c r="Q121" s="739">
        <v>3</v>
      </c>
      <c r="R121" s="248"/>
      <c r="S121" s="248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</row>
    <row r="122" spans="1:47" s="2" customFormat="1" ht="23.1" customHeight="1" thickBot="1">
      <c r="A122" s="738"/>
      <c r="B122" s="561" t="s">
        <v>1136</v>
      </c>
      <c r="C122" s="561" t="s">
        <v>1137</v>
      </c>
      <c r="D122" s="561" t="s">
        <v>1138</v>
      </c>
      <c r="E122" s="561" t="s">
        <v>1139</v>
      </c>
      <c r="F122" s="673">
        <v>4</v>
      </c>
      <c r="G122" s="673">
        <f>4-F122</f>
        <v>0</v>
      </c>
      <c r="H122" s="85"/>
      <c r="I122" s="85"/>
      <c r="J122" s="740"/>
      <c r="K122" s="740"/>
      <c r="L122" s="740"/>
      <c r="M122" s="740"/>
      <c r="N122" s="740"/>
      <c r="O122" s="740"/>
      <c r="P122" s="740"/>
      <c r="Q122" s="740"/>
      <c r="R122" s="385"/>
      <c r="S122" s="385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</row>
    <row r="123" spans="1:47" s="2" customFormat="1" ht="23.1" customHeight="1">
      <c r="A123" s="737">
        <v>2212</v>
      </c>
      <c r="B123" s="560"/>
      <c r="C123" s="560" t="s">
        <v>727</v>
      </c>
      <c r="D123" s="560" t="s">
        <v>733</v>
      </c>
      <c r="E123" s="560" t="s">
        <v>753</v>
      </c>
      <c r="F123" s="673"/>
      <c r="G123" s="673"/>
      <c r="H123" s="85"/>
      <c r="I123" s="85"/>
      <c r="J123" s="739"/>
      <c r="K123" s="739"/>
      <c r="L123" s="739">
        <v>3</v>
      </c>
      <c r="M123" s="739"/>
      <c r="N123" s="739"/>
      <c r="O123" s="739"/>
      <c r="P123" s="739"/>
      <c r="Q123" s="739">
        <v>1</v>
      </c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</row>
    <row r="124" spans="1:47" s="2" customFormat="1" ht="23.1" customHeight="1" thickBot="1">
      <c r="A124" s="738"/>
      <c r="B124" s="561"/>
      <c r="C124" s="561" t="s">
        <v>1133</v>
      </c>
      <c r="D124" s="561" t="s">
        <v>1134</v>
      </c>
      <c r="E124" s="561" t="s">
        <v>1135</v>
      </c>
      <c r="F124" s="673">
        <v>3</v>
      </c>
      <c r="G124" s="673">
        <f>4-F124</f>
        <v>1</v>
      </c>
      <c r="H124" s="85"/>
      <c r="I124" s="85"/>
      <c r="J124" s="740"/>
      <c r="K124" s="740"/>
      <c r="L124" s="740"/>
      <c r="M124" s="740"/>
      <c r="N124" s="740"/>
      <c r="O124" s="740"/>
      <c r="P124" s="740"/>
      <c r="Q124" s="740"/>
      <c r="R124" s="133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</row>
    <row r="125" spans="1:47" s="2" customFormat="1" ht="23.1" customHeight="1" thickBot="1">
      <c r="A125" s="766">
        <v>2213</v>
      </c>
      <c r="B125" s="560" t="s">
        <v>772</v>
      </c>
      <c r="C125" s="559" t="s">
        <v>1011</v>
      </c>
      <c r="D125" s="560" t="s">
        <v>1083</v>
      </c>
      <c r="E125" s="559" t="s">
        <v>1167</v>
      </c>
      <c r="F125" s="676"/>
      <c r="G125" s="676"/>
      <c r="H125" s="329"/>
      <c r="I125" s="329"/>
      <c r="J125" s="739"/>
      <c r="K125" s="739"/>
      <c r="L125" s="739">
        <v>2</v>
      </c>
      <c r="M125" s="739"/>
      <c r="N125" s="739"/>
      <c r="O125" s="739"/>
      <c r="P125" s="739"/>
      <c r="Q125" s="739"/>
      <c r="R125" s="253"/>
      <c r="S125" s="382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</row>
    <row r="126" spans="1:47" s="2" customFormat="1" ht="23.1" customHeight="1" thickBot="1">
      <c r="A126" s="766"/>
      <c r="B126" s="561" t="s">
        <v>1129</v>
      </c>
      <c r="C126" s="652" t="s">
        <v>1130</v>
      </c>
      <c r="D126" s="561" t="s">
        <v>1131</v>
      </c>
      <c r="E126" s="561" t="s">
        <v>1132</v>
      </c>
      <c r="F126" s="676">
        <v>4</v>
      </c>
      <c r="G126" s="676">
        <f>4-F126</f>
        <v>0</v>
      </c>
      <c r="H126" s="329"/>
      <c r="I126" s="329"/>
      <c r="J126" s="740"/>
      <c r="K126" s="740"/>
      <c r="L126" s="740"/>
      <c r="M126" s="740"/>
      <c r="N126" s="740"/>
      <c r="O126" s="740"/>
      <c r="P126" s="740"/>
      <c r="Q126" s="740"/>
      <c r="R126" s="330"/>
      <c r="S126" s="31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</row>
    <row r="127" spans="1:47" s="2" customFormat="1" ht="23.1" customHeight="1" thickBot="1">
      <c r="A127" s="767">
        <v>2214</v>
      </c>
      <c r="B127" s="603"/>
      <c r="C127" s="560" t="s">
        <v>767</v>
      </c>
      <c r="D127" s="651" t="s">
        <v>1167</v>
      </c>
      <c r="E127" s="560" t="s">
        <v>1167</v>
      </c>
      <c r="F127" s="673"/>
      <c r="G127" s="673"/>
      <c r="H127" s="85"/>
      <c r="I127" s="85"/>
      <c r="J127" s="739"/>
      <c r="K127" s="739"/>
      <c r="L127" s="739"/>
      <c r="M127" s="739"/>
      <c r="N127" s="739"/>
      <c r="O127" s="739"/>
      <c r="P127" s="739"/>
      <c r="Q127" s="739">
        <v>4</v>
      </c>
      <c r="R127" s="330"/>
      <c r="S127" s="382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</row>
    <row r="128" spans="1:47" s="2" customFormat="1" ht="23.1" customHeight="1" thickBot="1">
      <c r="A128" s="767"/>
      <c r="B128" s="604"/>
      <c r="C128" s="561" t="s">
        <v>1126</v>
      </c>
      <c r="D128" s="653" t="s">
        <v>1127</v>
      </c>
      <c r="E128" s="561" t="s">
        <v>1128</v>
      </c>
      <c r="F128" s="673">
        <v>3</v>
      </c>
      <c r="G128" s="673">
        <f>4-F128</f>
        <v>1</v>
      </c>
      <c r="H128" s="85"/>
      <c r="I128" s="85"/>
      <c r="J128" s="740"/>
      <c r="K128" s="740"/>
      <c r="L128" s="740"/>
      <c r="M128" s="740"/>
      <c r="N128" s="740"/>
      <c r="O128" s="740"/>
      <c r="P128" s="740"/>
      <c r="Q128" s="740"/>
      <c r="R128" s="330"/>
      <c r="S128" s="31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</row>
    <row r="129" spans="1:47" s="2" customFormat="1" ht="23.1" customHeight="1" thickBot="1">
      <c r="A129" s="766">
        <v>2215</v>
      </c>
      <c r="B129" s="559" t="s">
        <v>1002</v>
      </c>
      <c r="C129" s="576"/>
      <c r="D129" s="559" t="s">
        <v>1011</v>
      </c>
      <c r="E129" s="560" t="s">
        <v>1167</v>
      </c>
      <c r="F129" s="673"/>
      <c r="G129" s="673"/>
      <c r="H129" s="85"/>
      <c r="I129" s="85"/>
      <c r="J129" s="739"/>
      <c r="K129" s="739"/>
      <c r="L129" s="739"/>
      <c r="M129" s="739"/>
      <c r="N129" s="739"/>
      <c r="O129" s="739"/>
      <c r="P129" s="739">
        <v>2</v>
      </c>
      <c r="Q129" s="739">
        <v>2</v>
      </c>
      <c r="R129" s="29"/>
      <c r="S129" s="383"/>
      <c r="T129" s="317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</row>
    <row r="130" spans="1:47" s="2" customFormat="1" ht="23.1" customHeight="1" thickBot="1">
      <c r="A130" s="766"/>
      <c r="B130" s="561" t="s">
        <v>1123</v>
      </c>
      <c r="C130" s="577"/>
      <c r="D130" s="561" t="s">
        <v>1124</v>
      </c>
      <c r="E130" s="640" t="s">
        <v>1125</v>
      </c>
      <c r="F130" s="673">
        <v>3</v>
      </c>
      <c r="G130" s="673">
        <f>4-F130</f>
        <v>1</v>
      </c>
      <c r="H130" s="85"/>
      <c r="I130" s="85"/>
      <c r="J130" s="740"/>
      <c r="K130" s="740"/>
      <c r="L130" s="740"/>
      <c r="M130" s="740"/>
      <c r="N130" s="740"/>
      <c r="O130" s="740"/>
      <c r="P130" s="740"/>
      <c r="Q130" s="740"/>
      <c r="R130" s="133"/>
      <c r="S130" s="384"/>
      <c r="T130" s="3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</row>
    <row r="131" spans="1:47" s="2" customFormat="1" ht="23.1" customHeight="1" thickBot="1">
      <c r="A131" s="766">
        <v>2216</v>
      </c>
      <c r="B131" s="558" t="s">
        <v>597</v>
      </c>
      <c r="C131" s="576"/>
      <c r="D131" s="568" t="s">
        <v>765</v>
      </c>
      <c r="E131" s="560" t="s">
        <v>738</v>
      </c>
      <c r="F131" s="673"/>
      <c r="G131" s="673"/>
      <c r="H131" s="85"/>
      <c r="I131" s="85"/>
      <c r="J131" s="739">
        <v>4</v>
      </c>
      <c r="K131" s="739"/>
      <c r="L131" s="739"/>
      <c r="M131" s="739"/>
      <c r="N131" s="739"/>
      <c r="O131" s="739"/>
      <c r="P131" s="739"/>
      <c r="Q131" s="739"/>
      <c r="R131" s="253"/>
      <c r="S131" s="132">
        <v>21</v>
      </c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</row>
    <row r="132" spans="1:47" s="2" customFormat="1" ht="23.1" customHeight="1" thickBot="1">
      <c r="A132" s="766"/>
      <c r="B132" s="649" t="s">
        <v>1120</v>
      </c>
      <c r="C132" s="577"/>
      <c r="D132" s="640" t="s">
        <v>1121</v>
      </c>
      <c r="E132" s="654" t="s">
        <v>1122</v>
      </c>
      <c r="F132" s="673">
        <v>3</v>
      </c>
      <c r="G132" s="673">
        <f>4-F132</f>
        <v>1</v>
      </c>
      <c r="H132" s="85"/>
      <c r="I132" s="85"/>
      <c r="J132" s="740"/>
      <c r="K132" s="740"/>
      <c r="L132" s="740"/>
      <c r="M132" s="740"/>
      <c r="N132" s="740"/>
      <c r="O132" s="740"/>
      <c r="P132" s="740"/>
      <c r="Q132" s="740"/>
      <c r="R132" s="247"/>
      <c r="S132" s="133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</row>
    <row r="133" spans="1:47" ht="23.1" hidden="1" customHeight="1">
      <c r="A133" s="23" t="s">
        <v>539</v>
      </c>
      <c r="B133" s="153">
        <v>0</v>
      </c>
      <c r="C133" s="154" t="s">
        <v>541</v>
      </c>
      <c r="D133" s="153">
        <f>F102-B133-B134-D134</f>
        <v>12</v>
      </c>
      <c r="E133" s="218" t="s">
        <v>568</v>
      </c>
      <c r="F133" s="671"/>
      <c r="G133" s="670"/>
      <c r="J133" s="34">
        <f t="shared" ref="J133:Q133" si="3">SUM(J103:J132)</f>
        <v>20</v>
      </c>
      <c r="K133" s="34">
        <f t="shared" si="3"/>
        <v>0</v>
      </c>
      <c r="L133" s="34">
        <f t="shared" si="3"/>
        <v>6</v>
      </c>
      <c r="M133" s="34">
        <f t="shared" si="3"/>
        <v>0</v>
      </c>
      <c r="N133" s="34">
        <f t="shared" si="3"/>
        <v>0</v>
      </c>
      <c r="O133" s="34">
        <f>SUM(O103:O132)</f>
        <v>0</v>
      </c>
      <c r="P133" s="34">
        <f>SUM(P103:P132)</f>
        <v>9</v>
      </c>
      <c r="Q133" s="34">
        <f t="shared" si="3"/>
        <v>15</v>
      </c>
      <c r="R133" s="34">
        <f>SUM(J133:Q133)</f>
        <v>50</v>
      </c>
      <c r="S133" s="125" t="s">
        <v>39</v>
      </c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</row>
    <row r="134" spans="1:47" ht="23.1" hidden="1" customHeight="1">
      <c r="A134" s="24" t="s">
        <v>540</v>
      </c>
      <c r="B134" s="206">
        <v>0</v>
      </c>
      <c r="C134" s="207" t="s">
        <v>542</v>
      </c>
      <c r="D134" s="206">
        <v>33</v>
      </c>
      <c r="E134" s="206">
        <f>F102</f>
        <v>45</v>
      </c>
      <c r="F134" s="671" t="s">
        <v>19</v>
      </c>
      <c r="G134" s="670">
        <v>14</v>
      </c>
      <c r="J134" s="34" t="s">
        <v>535</v>
      </c>
      <c r="K134" s="34"/>
      <c r="L134" s="34"/>
      <c r="M134" s="34"/>
      <c r="N134" s="34"/>
      <c r="O134" s="34"/>
      <c r="P134" s="34"/>
      <c r="Q134" s="34"/>
      <c r="R134" s="34"/>
      <c r="S134" s="125" t="s">
        <v>39</v>
      </c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</row>
    <row r="135" spans="1:47" ht="45" hidden="1" customHeight="1" thickBot="1">
      <c r="A135" s="744" t="str">
        <f>A100</f>
        <v>宏國學校財團法人宏國德霖科技大學114學年度第一學期學生宿舍床位分配表</v>
      </c>
      <c r="B135" s="745"/>
      <c r="C135" s="745"/>
      <c r="D135" s="745"/>
      <c r="E135" s="745"/>
      <c r="F135" s="667" t="s">
        <v>176</v>
      </c>
      <c r="G135" s="672">
        <f>F137+G137</f>
        <v>0</v>
      </c>
      <c r="H135" s="84"/>
      <c r="I135" s="84"/>
      <c r="J135" s="746" t="s">
        <v>556</v>
      </c>
      <c r="K135" s="747"/>
      <c r="L135" s="747"/>
      <c r="M135" s="747"/>
      <c r="N135" s="747"/>
      <c r="O135" s="747"/>
      <c r="P135" s="747"/>
      <c r="Q135" s="748"/>
      <c r="R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</row>
    <row r="136" spans="1:47" ht="23.1" hidden="1" customHeight="1">
      <c r="A136" s="737" t="s">
        <v>13</v>
      </c>
      <c r="B136" s="183" t="s">
        <v>24</v>
      </c>
      <c r="C136" s="184" t="s">
        <v>44</v>
      </c>
      <c r="D136" s="184" t="s">
        <v>45</v>
      </c>
      <c r="E136" s="185" t="s">
        <v>46</v>
      </c>
      <c r="F136" s="669" t="s">
        <v>175</v>
      </c>
      <c r="G136" s="669" t="s">
        <v>177</v>
      </c>
      <c r="H136" s="81"/>
      <c r="I136" s="81"/>
      <c r="J136" s="367" t="s">
        <v>555</v>
      </c>
      <c r="K136" s="749" t="s">
        <v>557</v>
      </c>
      <c r="L136" s="747"/>
      <c r="M136" s="747"/>
      <c r="N136" s="747"/>
      <c r="O136" s="747"/>
      <c r="P136" s="747"/>
      <c r="Q136" s="748"/>
      <c r="R136" s="34"/>
      <c r="S136" s="6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</row>
    <row r="137" spans="1:47" ht="23.1" hidden="1" customHeight="1" thickBot="1">
      <c r="A137" s="738"/>
      <c r="B137" s="186" t="s">
        <v>27</v>
      </c>
      <c r="C137" s="244" t="s">
        <v>14</v>
      </c>
      <c r="D137" s="187" t="s">
        <v>27</v>
      </c>
      <c r="E137" s="188" t="s">
        <v>22</v>
      </c>
      <c r="F137" s="670">
        <f>F139+F141+F143+F145+F147+F149</f>
        <v>0</v>
      </c>
      <c r="G137" s="670">
        <f>G139+G141+G143+G145+G147+G149</f>
        <v>0</v>
      </c>
      <c r="J137" s="368" t="s">
        <v>555</v>
      </c>
      <c r="K137" s="368" t="s">
        <v>622</v>
      </c>
      <c r="L137" s="368" t="s">
        <v>621</v>
      </c>
      <c r="M137" s="369" t="s">
        <v>560</v>
      </c>
      <c r="N137" s="366" t="s">
        <v>561</v>
      </c>
      <c r="O137" s="370" t="s">
        <v>576</v>
      </c>
      <c r="P137" s="370" t="s">
        <v>618</v>
      </c>
      <c r="Q137" s="370" t="s">
        <v>701</v>
      </c>
      <c r="R137" s="16"/>
      <c r="S137" s="6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</row>
    <row r="138" spans="1:47" s="2" customFormat="1" ht="24" hidden="1" customHeight="1" thickTop="1">
      <c r="A138" s="765">
        <v>3211</v>
      </c>
      <c r="B138" s="547"/>
      <c r="C138" s="310"/>
      <c r="D138" s="501"/>
      <c r="E138" s="515"/>
      <c r="F138" s="670"/>
      <c r="G138" s="670"/>
      <c r="H138" s="82"/>
      <c r="I138" s="82"/>
      <c r="J138" s="739"/>
      <c r="K138" s="739"/>
      <c r="L138" s="739"/>
      <c r="M138" s="739"/>
      <c r="N138" s="739"/>
      <c r="O138" s="739"/>
      <c r="P138" s="739"/>
      <c r="Q138" s="739"/>
      <c r="R138" s="245"/>
      <c r="S138" s="132"/>
      <c r="U138" s="8"/>
      <c r="V138" s="8"/>
    </row>
    <row r="139" spans="1:47" s="2" customFormat="1" ht="24" hidden="1" customHeight="1" thickBot="1">
      <c r="A139" s="738"/>
      <c r="B139" s="556"/>
      <c r="C139" s="461"/>
      <c r="D139" s="556"/>
      <c r="E139" s="482"/>
      <c r="F139" s="670">
        <v>0</v>
      </c>
      <c r="G139" s="670">
        <v>0</v>
      </c>
      <c r="H139" s="82"/>
      <c r="I139" s="82"/>
      <c r="J139" s="753"/>
      <c r="K139" s="753"/>
      <c r="L139" s="753"/>
      <c r="M139" s="753"/>
      <c r="N139" s="753"/>
      <c r="O139" s="753"/>
      <c r="P139" s="753"/>
      <c r="Q139" s="753"/>
      <c r="R139" s="308"/>
      <c r="S139" s="343"/>
      <c r="U139" s="16"/>
      <c r="V139" s="16"/>
    </row>
    <row r="140" spans="1:47" s="2" customFormat="1" ht="24" hidden="1" customHeight="1">
      <c r="A140" s="737">
        <v>3212</v>
      </c>
      <c r="B140" s="515"/>
      <c r="C140" s="515"/>
      <c r="D140" s="501"/>
      <c r="E140" s="501"/>
      <c r="F140" s="670"/>
      <c r="G140" s="670"/>
      <c r="H140" s="82"/>
      <c r="I140" s="82"/>
      <c r="J140" s="739"/>
      <c r="K140" s="739"/>
      <c r="L140" s="739"/>
      <c r="M140" s="739"/>
      <c r="N140" s="739"/>
      <c r="O140" s="739"/>
      <c r="P140" s="739"/>
      <c r="Q140" s="739"/>
      <c r="R140" s="477"/>
      <c r="S140" s="352"/>
      <c r="T140" s="8"/>
      <c r="U140" s="8"/>
      <c r="V140" s="8"/>
    </row>
    <row r="141" spans="1:47" s="2" customFormat="1" ht="24" hidden="1" customHeight="1" thickBot="1">
      <c r="A141" s="738"/>
      <c r="B141" s="502"/>
      <c r="C141" s="502"/>
      <c r="D141" s="502"/>
      <c r="E141" s="502"/>
      <c r="F141" s="670">
        <v>0</v>
      </c>
      <c r="G141" s="670">
        <v>0</v>
      </c>
      <c r="H141" s="82"/>
      <c r="I141" s="82"/>
      <c r="J141" s="753"/>
      <c r="K141" s="753"/>
      <c r="L141" s="753"/>
      <c r="M141" s="753"/>
      <c r="N141" s="753"/>
      <c r="O141" s="753"/>
      <c r="P141" s="753"/>
      <c r="Q141" s="753"/>
      <c r="R141" s="491"/>
      <c r="S141" s="121"/>
      <c r="T141" s="16"/>
      <c r="U141" s="16"/>
      <c r="V141" s="16"/>
    </row>
    <row r="142" spans="1:47" s="2" customFormat="1" ht="24" hidden="1" customHeight="1">
      <c r="A142" s="737">
        <v>3213</v>
      </c>
      <c r="B142" s="310"/>
      <c r="C142" s="310"/>
      <c r="D142" s="547"/>
      <c r="E142" s="547"/>
      <c r="F142" s="670"/>
      <c r="G142" s="670"/>
      <c r="H142" s="82"/>
      <c r="I142" s="82"/>
      <c r="J142" s="739"/>
      <c r="K142" s="739"/>
      <c r="L142" s="739"/>
      <c r="M142" s="739"/>
      <c r="N142" s="739"/>
      <c r="O142" s="739"/>
      <c r="P142" s="739"/>
      <c r="Q142" s="739"/>
      <c r="R142" s="38"/>
      <c r="S142" s="121"/>
      <c r="T142" s="8"/>
      <c r="U142" s="8"/>
      <c r="V142" s="8"/>
    </row>
    <row r="143" spans="1:47" s="2" customFormat="1" ht="24" hidden="1" customHeight="1" thickBot="1">
      <c r="A143" s="738"/>
      <c r="B143" s="482"/>
      <c r="C143" s="482"/>
      <c r="D143" s="556"/>
      <c r="E143" s="562"/>
      <c r="F143" s="670">
        <v>0</v>
      </c>
      <c r="G143" s="670">
        <v>0</v>
      </c>
      <c r="H143" s="82"/>
      <c r="I143" s="82"/>
      <c r="J143" s="753"/>
      <c r="K143" s="753"/>
      <c r="L143" s="753"/>
      <c r="M143" s="753"/>
      <c r="N143" s="753"/>
      <c r="O143" s="753"/>
      <c r="P143" s="753"/>
      <c r="Q143" s="753"/>
      <c r="R143" s="471"/>
      <c r="S143" s="121"/>
      <c r="T143" s="16"/>
      <c r="U143" s="16"/>
      <c r="V143" s="16"/>
    </row>
    <row r="144" spans="1:47" s="2" customFormat="1" ht="24" hidden="1" customHeight="1">
      <c r="A144" s="737">
        <v>3214</v>
      </c>
      <c r="B144" s="310"/>
      <c r="C144" s="310"/>
      <c r="D144" s="547"/>
      <c r="E144" s="310"/>
      <c r="F144" s="670"/>
      <c r="G144" s="670"/>
      <c r="H144" s="82"/>
      <c r="I144" s="82"/>
      <c r="J144" s="739"/>
      <c r="K144" s="739"/>
      <c r="L144" s="739"/>
      <c r="M144" s="739"/>
      <c r="N144" s="739"/>
      <c r="O144" s="739"/>
      <c r="P144" s="739"/>
      <c r="Q144" s="739"/>
      <c r="R144" s="474"/>
      <c r="S144" s="121"/>
      <c r="T144" s="14"/>
      <c r="U144" s="14"/>
      <c r="V144" s="14"/>
    </row>
    <row r="145" spans="1:47" s="2" customFormat="1" ht="24" hidden="1" customHeight="1" thickBot="1">
      <c r="A145" s="738"/>
      <c r="B145" s="517"/>
      <c r="C145" s="524"/>
      <c r="D145" s="548"/>
      <c r="E145" s="517"/>
      <c r="F145" s="670">
        <v>0</v>
      </c>
      <c r="G145" s="670">
        <v>0</v>
      </c>
      <c r="H145" s="82"/>
      <c r="I145" s="82"/>
      <c r="J145" s="753"/>
      <c r="K145" s="753"/>
      <c r="L145" s="753"/>
      <c r="M145" s="753"/>
      <c r="N145" s="753"/>
      <c r="O145" s="753"/>
      <c r="P145" s="753"/>
      <c r="Q145" s="753"/>
      <c r="R145" s="343"/>
      <c r="S145" s="121"/>
      <c r="T145" s="14"/>
      <c r="U145" s="14"/>
      <c r="V145" s="14"/>
    </row>
    <row r="146" spans="1:47" s="2" customFormat="1" ht="24" hidden="1" customHeight="1">
      <c r="A146" s="737">
        <v>3215</v>
      </c>
      <c r="B146" s="310"/>
      <c r="C146" s="501"/>
      <c r="D146" s="310"/>
      <c r="E146" s="501"/>
      <c r="F146" s="670"/>
      <c r="G146" s="670"/>
      <c r="H146" s="82"/>
      <c r="I146" s="82"/>
      <c r="J146" s="739"/>
      <c r="K146" s="739"/>
      <c r="L146" s="739"/>
      <c r="M146" s="739"/>
      <c r="N146" s="739"/>
      <c r="O146" s="739"/>
      <c r="P146" s="739"/>
      <c r="Q146" s="739"/>
      <c r="R146" s="330"/>
      <c r="S146" s="121"/>
      <c r="T146" s="14"/>
      <c r="U146" s="14"/>
      <c r="V146" s="14"/>
    </row>
    <row r="147" spans="1:47" s="2" customFormat="1" ht="24" hidden="1" customHeight="1" thickBot="1">
      <c r="A147" s="738"/>
      <c r="B147" s="517"/>
      <c r="C147" s="518"/>
      <c r="D147" s="517"/>
      <c r="E147" s="518"/>
      <c r="F147" s="670">
        <v>0</v>
      </c>
      <c r="G147" s="670">
        <v>0</v>
      </c>
      <c r="H147" s="82"/>
      <c r="I147" s="82"/>
      <c r="J147" s="753"/>
      <c r="K147" s="753"/>
      <c r="L147" s="753"/>
      <c r="M147" s="753"/>
      <c r="N147" s="753"/>
      <c r="O147" s="753"/>
      <c r="P147" s="753"/>
      <c r="Q147" s="753"/>
      <c r="R147" s="343"/>
      <c r="S147" s="121"/>
      <c r="T147" s="14"/>
      <c r="U147" s="14"/>
      <c r="V147" s="14"/>
    </row>
    <row r="148" spans="1:47" s="2" customFormat="1" ht="24" hidden="1" customHeight="1">
      <c r="A148" s="737">
        <v>3216</v>
      </c>
      <c r="B148" s="501"/>
      <c r="C148" s="310"/>
      <c r="D148" s="547"/>
      <c r="E148" s="310"/>
      <c r="F148" s="677"/>
      <c r="G148" s="670"/>
      <c r="H148" s="82"/>
      <c r="I148" s="82"/>
      <c r="J148" s="739"/>
      <c r="K148" s="739"/>
      <c r="L148" s="739"/>
      <c r="M148" s="739"/>
      <c r="N148" s="739"/>
      <c r="O148" s="739"/>
      <c r="P148" s="739"/>
      <c r="Q148" s="739"/>
      <c r="R148" s="245"/>
      <c r="T148" s="14"/>
      <c r="U148" s="14"/>
      <c r="V148" s="14"/>
    </row>
    <row r="149" spans="1:47" s="2" customFormat="1" ht="24" hidden="1" customHeight="1" thickBot="1">
      <c r="A149" s="738"/>
      <c r="B149" s="502"/>
      <c r="C149" s="517"/>
      <c r="D149" s="548"/>
      <c r="E149" s="517"/>
      <c r="F149" s="670">
        <v>0</v>
      </c>
      <c r="G149" s="670">
        <v>0</v>
      </c>
      <c r="H149" s="82"/>
      <c r="I149" s="82"/>
      <c r="J149" s="753"/>
      <c r="K149" s="753"/>
      <c r="L149" s="753"/>
      <c r="M149" s="753"/>
      <c r="N149" s="753"/>
      <c r="O149" s="753"/>
      <c r="P149" s="753"/>
      <c r="Q149" s="753"/>
      <c r="R149" s="39"/>
      <c r="T149" s="14"/>
      <c r="U149" s="14"/>
      <c r="V149" s="14"/>
    </row>
    <row r="150" spans="1:47" s="2" customFormat="1" ht="24" hidden="1" customHeight="1">
      <c r="A150" s="23" t="s">
        <v>539</v>
      </c>
      <c r="B150" s="153">
        <v>0</v>
      </c>
      <c r="C150" s="154" t="s">
        <v>541</v>
      </c>
      <c r="D150" s="153">
        <f>F137-B150-B151-D151</f>
        <v>0</v>
      </c>
      <c r="E150" s="218" t="s">
        <v>568</v>
      </c>
      <c r="F150" s="671"/>
      <c r="G150" s="670"/>
      <c r="H150" s="82"/>
      <c r="I150" s="82"/>
      <c r="J150" s="470">
        <f>J138+J140+J142+J144+J146+J148</f>
        <v>0</v>
      </c>
      <c r="K150" s="470">
        <f t="shared" ref="K150:Q150" si="4">K138+K140+K142+K144+K146+K148</f>
        <v>0</v>
      </c>
      <c r="L150" s="470">
        <f t="shared" si="4"/>
        <v>0</v>
      </c>
      <c r="M150" s="470">
        <f t="shared" si="4"/>
        <v>0</v>
      </c>
      <c r="N150" s="470">
        <f t="shared" si="4"/>
        <v>0</v>
      </c>
      <c r="O150" s="470">
        <f t="shared" si="4"/>
        <v>0</v>
      </c>
      <c r="P150" s="470">
        <f t="shared" si="4"/>
        <v>0</v>
      </c>
      <c r="Q150" s="470">
        <f t="shared" si="4"/>
        <v>0</v>
      </c>
      <c r="R150" s="470">
        <f>J150+K150+L150+M150+N150+Q150</f>
        <v>0</v>
      </c>
      <c r="T150" s="14"/>
      <c r="U150" s="14"/>
      <c r="V150" s="14"/>
    </row>
    <row r="151" spans="1:47" s="2" customFormat="1" ht="24" hidden="1" customHeight="1">
      <c r="A151" s="24" t="s">
        <v>540</v>
      </c>
      <c r="B151" s="206">
        <v>0</v>
      </c>
      <c r="C151" s="207" t="s">
        <v>542</v>
      </c>
      <c r="D151" s="206">
        <v>0</v>
      </c>
      <c r="E151" s="206">
        <f>F137</f>
        <v>0</v>
      </c>
      <c r="F151" s="671" t="s">
        <v>19</v>
      </c>
      <c r="G151" s="670">
        <v>0</v>
      </c>
      <c r="H151" s="82"/>
      <c r="I151" s="82"/>
      <c r="J151" s="34"/>
      <c r="K151" s="34"/>
      <c r="L151" s="34"/>
      <c r="M151" s="34"/>
      <c r="N151" s="34"/>
      <c r="O151" s="34"/>
      <c r="P151" s="34"/>
      <c r="Q151" s="34"/>
      <c r="R151" s="34"/>
      <c r="T151" s="14"/>
      <c r="U151" s="14"/>
      <c r="V151" s="14"/>
    </row>
    <row r="152" spans="1:47" s="2" customFormat="1" ht="23.1" hidden="1" customHeight="1">
      <c r="A152" s="605" t="s">
        <v>806</v>
      </c>
      <c r="B152" s="206">
        <f>B150+B133+B98+B63+B32</f>
        <v>0</v>
      </c>
      <c r="C152" s="83" t="s">
        <v>546</v>
      </c>
      <c r="D152" s="206">
        <f>D150+D133+D98+D63+D32</f>
        <v>29</v>
      </c>
      <c r="E152" s="206"/>
      <c r="F152" s="673"/>
      <c r="G152" s="673"/>
      <c r="H152" s="277"/>
      <c r="I152" s="277"/>
      <c r="J152" s="374">
        <f>J150+J133+J98+J63+J32</f>
        <v>58</v>
      </c>
      <c r="K152" s="374">
        <f>K150+K133+K98+K63+K32</f>
        <v>8</v>
      </c>
      <c r="L152" s="374">
        <f>L32+L63+L98+L133</f>
        <v>14</v>
      </c>
      <c r="M152" s="374">
        <f>M32+M63+M98+M133</f>
        <v>2</v>
      </c>
      <c r="N152" s="374">
        <f>N32+N63+N98+N133</f>
        <v>5</v>
      </c>
      <c r="O152" s="374">
        <f>O32+O63+O98+O133</f>
        <v>1</v>
      </c>
      <c r="P152" s="374">
        <f>P32+P63+P98+P133</f>
        <v>50</v>
      </c>
      <c r="Q152" s="374">
        <f>Q32+Q63+Q98+Q133+Q150</f>
        <v>24</v>
      </c>
      <c r="R152" s="374" t="s">
        <v>563</v>
      </c>
      <c r="S152" s="296"/>
      <c r="T152" s="14"/>
      <c r="U152" s="14"/>
      <c r="V152" s="14"/>
    </row>
    <row r="153" spans="1:47" s="2" customFormat="1" ht="23.1" hidden="1" customHeight="1">
      <c r="A153" s="605" t="s">
        <v>544</v>
      </c>
      <c r="B153" s="206">
        <f>B151+B134+B99+B64+B33</f>
        <v>0</v>
      </c>
      <c r="C153" s="83" t="s">
        <v>545</v>
      </c>
      <c r="D153" s="206">
        <f>D151+D134+D99+D64+D33</f>
        <v>62</v>
      </c>
      <c r="E153" s="206"/>
      <c r="F153" s="673"/>
      <c r="G153" s="673"/>
      <c r="H153" s="277"/>
      <c r="I153" s="277"/>
      <c r="J153" s="122"/>
      <c r="K153" s="122"/>
      <c r="L153" s="122"/>
      <c r="M153" s="122"/>
      <c r="N153" s="122"/>
      <c r="O153" s="122"/>
      <c r="P153" s="122"/>
      <c r="Q153" s="122"/>
      <c r="R153" s="122">
        <f>J152+K152+L152+M152+N152+O152+P152+Q152</f>
        <v>162</v>
      </c>
      <c r="S153" s="296"/>
      <c r="T153" s="14"/>
      <c r="U153" s="14"/>
      <c r="V153" s="14"/>
    </row>
    <row r="154" spans="1:47" s="2" customFormat="1" ht="23.1" hidden="1" customHeight="1">
      <c r="A154" s="276" t="s">
        <v>4</v>
      </c>
      <c r="B154" s="206">
        <f>B152+B153</f>
        <v>0</v>
      </c>
      <c r="C154" s="83" t="s">
        <v>521</v>
      </c>
      <c r="D154" s="206">
        <f>D152+D153</f>
        <v>91</v>
      </c>
      <c r="E154" s="206" t="s">
        <v>8</v>
      </c>
      <c r="F154" s="673">
        <f>E151+E134+E99+E64+E33</f>
        <v>91</v>
      </c>
      <c r="G154" s="673"/>
      <c r="H154" s="277"/>
      <c r="I154" s="277"/>
      <c r="J154" s="122"/>
      <c r="K154" s="122"/>
      <c r="L154" s="122"/>
      <c r="M154" s="122"/>
      <c r="N154" s="122"/>
      <c r="O154" s="122"/>
      <c r="P154" s="122"/>
      <c r="Q154" s="122"/>
      <c r="R154" s="122"/>
      <c r="S154" s="296"/>
      <c r="T154" s="14"/>
      <c r="U154" s="14"/>
      <c r="V154" s="14"/>
    </row>
    <row r="155" spans="1:47" s="2" customFormat="1" ht="23.1" hidden="1" customHeight="1">
      <c r="A155" s="24" t="s">
        <v>522</v>
      </c>
      <c r="B155" s="206">
        <f>G151+G134+G99+G64+G33</f>
        <v>51</v>
      </c>
      <c r="C155" s="207"/>
      <c r="D155" s="206"/>
      <c r="E155" s="206"/>
      <c r="F155" s="673"/>
      <c r="G155" s="673"/>
      <c r="H155" s="85"/>
      <c r="I155" s="85"/>
      <c r="J155" s="34"/>
      <c r="K155" s="34"/>
      <c r="L155" s="34"/>
      <c r="M155" s="34"/>
      <c r="N155" s="34"/>
      <c r="O155" s="34"/>
      <c r="P155" s="34"/>
      <c r="Q155" s="34"/>
      <c r="R155" s="34"/>
      <c r="S155" s="6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</row>
    <row r="156" spans="1:47" s="2" customFormat="1" ht="23.1" hidden="1" customHeight="1">
      <c r="A156" s="24" t="s">
        <v>6</v>
      </c>
      <c r="B156" s="206">
        <f>G135+G100+G65+G34+G3</f>
        <v>202</v>
      </c>
      <c r="C156" s="207" t="s">
        <v>7</v>
      </c>
      <c r="D156" s="206">
        <f>G5+G36+G67+G102+G137</f>
        <v>111</v>
      </c>
      <c r="E156" s="83"/>
      <c r="F156" s="678"/>
      <c r="G156" s="673"/>
      <c r="H156" s="85"/>
      <c r="I156" s="85"/>
      <c r="J156" s="34"/>
      <c r="K156" s="34"/>
      <c r="L156" s="34"/>
      <c r="M156" s="34"/>
      <c r="N156" s="34"/>
      <c r="O156" s="34"/>
      <c r="P156" s="34"/>
      <c r="Q156" s="34"/>
      <c r="R156" s="34"/>
      <c r="S156" s="6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</row>
    <row r="157" spans="1:47" s="2" customFormat="1" ht="45" customHeight="1" thickBot="1">
      <c r="A157" s="744" t="str">
        <f>A3</f>
        <v>宏國學校財團法人宏國德霖科技大學114學年度第一學期學生宿舍床位分配表</v>
      </c>
      <c r="B157" s="745"/>
      <c r="C157" s="745"/>
      <c r="D157" s="745"/>
      <c r="E157" s="745"/>
      <c r="F157" s="667" t="s">
        <v>176</v>
      </c>
      <c r="G157" s="672">
        <f>F159+G159</f>
        <v>58</v>
      </c>
      <c r="H157" s="84"/>
      <c r="I157" s="84"/>
      <c r="J157" s="746" t="s">
        <v>556</v>
      </c>
      <c r="K157" s="747"/>
      <c r="L157" s="747"/>
      <c r="M157" s="747"/>
      <c r="N157" s="747"/>
      <c r="O157" s="747"/>
      <c r="P157" s="747"/>
      <c r="Q157" s="748"/>
      <c r="R157" s="16"/>
      <c r="S157" s="6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</row>
    <row r="158" spans="1:47" s="2" customFormat="1" ht="24" customHeight="1">
      <c r="A158" s="737" t="s">
        <v>13</v>
      </c>
      <c r="B158" s="167" t="s">
        <v>24</v>
      </c>
      <c r="C158" s="168" t="s">
        <v>44</v>
      </c>
      <c r="D158" s="168" t="s">
        <v>45</v>
      </c>
      <c r="E158" s="169" t="s">
        <v>46</v>
      </c>
      <c r="F158" s="669" t="s">
        <v>175</v>
      </c>
      <c r="G158" s="669" t="s">
        <v>177</v>
      </c>
      <c r="H158" s="81"/>
      <c r="I158" s="81"/>
      <c r="J158" s="367" t="s">
        <v>555</v>
      </c>
      <c r="K158" s="749" t="s">
        <v>557</v>
      </c>
      <c r="L158" s="747"/>
      <c r="M158" s="747"/>
      <c r="N158" s="747"/>
      <c r="O158" s="747"/>
      <c r="P158" s="747"/>
      <c r="Q158" s="748"/>
      <c r="R158" s="34"/>
      <c r="S158" s="6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</row>
    <row r="159" spans="1:47" s="2" customFormat="1" ht="24" customHeight="1" thickBot="1">
      <c r="A159" s="738"/>
      <c r="B159" s="170" t="s">
        <v>27</v>
      </c>
      <c r="C159" s="171" t="s">
        <v>14</v>
      </c>
      <c r="D159" s="171" t="s">
        <v>27</v>
      </c>
      <c r="E159" s="172" t="s">
        <v>22</v>
      </c>
      <c r="F159" s="670">
        <f>F161+F163+F165+F167+F169+F171+F173+F175+F177+F179+F181+F183+F185+F187+F189</f>
        <v>28</v>
      </c>
      <c r="G159" s="670">
        <f>G161+G163+G165+G167+G169+G171+G173+G175+G177+G179+G181+G183+G185+G187+G189</f>
        <v>30</v>
      </c>
      <c r="H159" s="82"/>
      <c r="I159" s="82"/>
      <c r="J159" s="368" t="s">
        <v>555</v>
      </c>
      <c r="K159" s="368" t="s">
        <v>622</v>
      </c>
      <c r="L159" s="368" t="s">
        <v>621</v>
      </c>
      <c r="M159" s="369" t="s">
        <v>560</v>
      </c>
      <c r="N159" s="366" t="s">
        <v>561</v>
      </c>
      <c r="O159" s="370" t="s">
        <v>576</v>
      </c>
      <c r="P159" s="370" t="s">
        <v>618</v>
      </c>
      <c r="Q159" s="370" t="s">
        <v>701</v>
      </c>
      <c r="R159" s="16">
        <v>4</v>
      </c>
      <c r="S159" s="35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</row>
    <row r="160" spans="1:47" s="2" customFormat="1" ht="24" customHeight="1">
      <c r="A160" s="741">
        <v>3101</v>
      </c>
      <c r="B160" s="310"/>
      <c r="C160" s="310"/>
      <c r="D160" s="525"/>
      <c r="E160" s="525"/>
      <c r="F160" s="670"/>
      <c r="G160" s="670"/>
      <c r="H160" s="82"/>
      <c r="I160" s="82"/>
      <c r="J160" s="739"/>
      <c r="K160" s="739"/>
      <c r="L160" s="739"/>
      <c r="M160" s="739"/>
      <c r="N160" s="739">
        <v>2</v>
      </c>
      <c r="O160" s="739"/>
      <c r="P160" s="739"/>
      <c r="Q160" s="739"/>
      <c r="R160" s="95"/>
      <c r="S160" s="36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</row>
    <row r="161" spans="1:47" s="2" customFormat="1" ht="24" customHeight="1" thickBot="1">
      <c r="A161" s="742"/>
      <c r="B161" s="311"/>
      <c r="C161" s="311"/>
      <c r="D161" s="526"/>
      <c r="E161" s="526"/>
      <c r="F161" s="670">
        <v>0</v>
      </c>
      <c r="G161" s="670">
        <f>2-F161</f>
        <v>2</v>
      </c>
      <c r="H161" s="273"/>
      <c r="I161" s="273"/>
      <c r="J161" s="740"/>
      <c r="K161" s="740"/>
      <c r="L161" s="740"/>
      <c r="M161" s="740"/>
      <c r="N161" s="740"/>
      <c r="O161" s="740"/>
      <c r="P161" s="740"/>
      <c r="Q161" s="740"/>
      <c r="R161" s="94"/>
      <c r="S161" s="35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</row>
    <row r="162" spans="1:47" s="2" customFormat="1" ht="24" customHeight="1">
      <c r="A162" s="737">
        <v>3103</v>
      </c>
      <c r="B162" s="655" t="s">
        <v>773</v>
      </c>
      <c r="C162" s="655" t="s">
        <v>773</v>
      </c>
      <c r="D162" s="655" t="s">
        <v>773</v>
      </c>
      <c r="E162" s="560" t="s">
        <v>773</v>
      </c>
      <c r="F162" s="670"/>
      <c r="G162" s="670"/>
      <c r="H162" s="82"/>
      <c r="I162" s="82"/>
      <c r="J162" s="739">
        <v>4</v>
      </c>
      <c r="K162" s="739"/>
      <c r="L162" s="739"/>
      <c r="M162" s="739"/>
      <c r="N162" s="739"/>
      <c r="O162" s="739"/>
      <c r="P162" s="739"/>
      <c r="Q162" s="739"/>
      <c r="R162" s="95"/>
      <c r="S162" s="36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</row>
    <row r="163" spans="1:47" s="2" customFormat="1" ht="24" customHeight="1" thickBot="1">
      <c r="A163" s="738"/>
      <c r="B163" s="561" t="s">
        <v>1116</v>
      </c>
      <c r="C163" s="640" t="s">
        <v>1117</v>
      </c>
      <c r="D163" s="640" t="s">
        <v>1118</v>
      </c>
      <c r="E163" s="611" t="s">
        <v>1119</v>
      </c>
      <c r="F163" s="670">
        <v>4</v>
      </c>
      <c r="G163" s="670">
        <f>4-F163</f>
        <v>0</v>
      </c>
      <c r="H163" s="82"/>
      <c r="I163" s="82"/>
      <c r="J163" s="753"/>
      <c r="K163" s="753"/>
      <c r="L163" s="753"/>
      <c r="M163" s="753"/>
      <c r="N163" s="753"/>
      <c r="O163" s="753"/>
      <c r="P163" s="753"/>
      <c r="Q163" s="753"/>
      <c r="R163" s="94"/>
      <c r="S163" s="94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</row>
    <row r="164" spans="1:47" s="2" customFormat="1" ht="24" customHeight="1">
      <c r="A164" s="737">
        <v>3104</v>
      </c>
      <c r="B164" s="560" t="s">
        <v>774</v>
      </c>
      <c r="C164" s="310" t="s">
        <v>775</v>
      </c>
      <c r="D164" s="559" t="s">
        <v>776</v>
      </c>
      <c r="E164" s="515" t="s">
        <v>777</v>
      </c>
      <c r="F164" s="670"/>
      <c r="G164" s="670"/>
      <c r="H164" s="82"/>
      <c r="I164" s="82"/>
      <c r="J164" s="739">
        <v>3</v>
      </c>
      <c r="K164" s="739"/>
      <c r="L164" s="739"/>
      <c r="M164" s="739"/>
      <c r="N164" s="739">
        <v>1</v>
      </c>
      <c r="O164" s="739"/>
      <c r="P164" s="739"/>
      <c r="Q164" s="739"/>
      <c r="R164" s="95"/>
      <c r="S164" s="95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</row>
    <row r="165" spans="1:47" s="2" customFormat="1" ht="24" customHeight="1" thickBot="1">
      <c r="A165" s="738"/>
      <c r="B165" s="650" t="s">
        <v>1114</v>
      </c>
      <c r="C165" s="513" t="s">
        <v>1166</v>
      </c>
      <c r="D165" s="645" t="s">
        <v>1115</v>
      </c>
      <c r="E165" s="497" t="s">
        <v>1165</v>
      </c>
      <c r="F165" s="670">
        <v>4</v>
      </c>
      <c r="G165" s="670">
        <f>4-F165</f>
        <v>0</v>
      </c>
      <c r="H165" s="82"/>
      <c r="I165" s="82"/>
      <c r="J165" s="753"/>
      <c r="K165" s="753"/>
      <c r="L165" s="753"/>
      <c r="M165" s="753"/>
      <c r="N165" s="753"/>
      <c r="O165" s="753"/>
      <c r="P165" s="753"/>
      <c r="Q165" s="753"/>
      <c r="R165" s="94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</row>
    <row r="166" spans="1:47" s="2" customFormat="1" ht="24" customHeight="1">
      <c r="A166" s="737">
        <v>3105</v>
      </c>
      <c r="B166" s="559" t="s">
        <v>778</v>
      </c>
      <c r="C166" s="560" t="s">
        <v>779</v>
      </c>
      <c r="D166" s="559" t="s">
        <v>780</v>
      </c>
      <c r="E166" s="560" t="s">
        <v>907</v>
      </c>
      <c r="F166" s="670"/>
      <c r="G166" s="670"/>
      <c r="H166" s="82"/>
      <c r="I166" s="82"/>
      <c r="J166" s="739">
        <v>4</v>
      </c>
      <c r="K166" s="739"/>
      <c r="L166" s="739"/>
      <c r="M166" s="739"/>
      <c r="N166" s="739"/>
      <c r="O166" s="739"/>
      <c r="P166" s="739"/>
      <c r="Q166" s="739"/>
      <c r="R166" s="95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</row>
    <row r="167" spans="1:47" s="2" customFormat="1" ht="24" customHeight="1" thickBot="1">
      <c r="A167" s="738"/>
      <c r="B167" s="561" t="s">
        <v>1110</v>
      </c>
      <c r="C167" s="611" t="s">
        <v>1111</v>
      </c>
      <c r="D167" s="650" t="s">
        <v>1112</v>
      </c>
      <c r="E167" s="611" t="s">
        <v>1113</v>
      </c>
      <c r="F167" s="670">
        <v>4</v>
      </c>
      <c r="G167" s="670">
        <f>4-F167</f>
        <v>0</v>
      </c>
      <c r="H167" s="82"/>
      <c r="I167" s="82"/>
      <c r="J167" s="753"/>
      <c r="K167" s="753"/>
      <c r="L167" s="753"/>
      <c r="M167" s="753"/>
      <c r="N167" s="753"/>
      <c r="O167" s="753"/>
      <c r="P167" s="753"/>
      <c r="Q167" s="753"/>
      <c r="R167" s="94"/>
      <c r="S167" s="268"/>
      <c r="T167" s="268"/>
      <c r="U167" s="268"/>
      <c r="V167" s="268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</row>
    <row r="168" spans="1:47" s="2" customFormat="1" ht="24" customHeight="1">
      <c r="A168" s="737">
        <v>3106</v>
      </c>
      <c r="B168" s="612" t="s">
        <v>827</v>
      </c>
      <c r="C168" s="612" t="s">
        <v>827</v>
      </c>
      <c r="D168" s="612" t="s">
        <v>828</v>
      </c>
      <c r="E168" s="612" t="s">
        <v>829</v>
      </c>
      <c r="F168" s="670"/>
      <c r="G168" s="670"/>
      <c r="H168" s="82"/>
      <c r="I168" s="82"/>
      <c r="J168" s="739">
        <v>4</v>
      </c>
      <c r="K168" s="739"/>
      <c r="L168" s="739"/>
      <c r="M168" s="739"/>
      <c r="N168" s="739"/>
      <c r="O168" s="739"/>
      <c r="P168" s="739"/>
      <c r="Q168" s="739"/>
      <c r="R168" s="95"/>
      <c r="S168" s="256"/>
      <c r="T168" s="256"/>
      <c r="U168" s="256"/>
      <c r="V168" s="269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</row>
    <row r="169" spans="1:47" s="2" customFormat="1" ht="24" customHeight="1" thickBot="1">
      <c r="A169" s="738"/>
      <c r="B169" s="619" t="s">
        <v>1106</v>
      </c>
      <c r="C169" s="624" t="s">
        <v>1107</v>
      </c>
      <c r="D169" s="626" t="s">
        <v>1108</v>
      </c>
      <c r="E169" s="625" t="s">
        <v>1109</v>
      </c>
      <c r="F169" s="670">
        <v>0</v>
      </c>
      <c r="G169" s="670">
        <f>4-F169</f>
        <v>4</v>
      </c>
      <c r="H169" s="82"/>
      <c r="I169" s="82"/>
      <c r="J169" s="753"/>
      <c r="K169" s="753"/>
      <c r="L169" s="753"/>
      <c r="M169" s="753"/>
      <c r="N169" s="753"/>
      <c r="O169" s="753"/>
      <c r="P169" s="753"/>
      <c r="Q169" s="753"/>
      <c r="R169" s="94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</row>
    <row r="170" spans="1:47" s="2" customFormat="1" ht="24" customHeight="1">
      <c r="A170" s="737">
        <v>3107</v>
      </c>
      <c r="B170" s="644" t="s">
        <v>781</v>
      </c>
      <c r="C170" s="644" t="s">
        <v>782</v>
      </c>
      <c r="D170" s="644" t="s">
        <v>782</v>
      </c>
      <c r="E170" s="559" t="s">
        <v>143</v>
      </c>
      <c r="F170" s="670"/>
      <c r="G170" s="670"/>
      <c r="H170" s="82"/>
      <c r="I170" s="82"/>
      <c r="J170" s="739">
        <v>4</v>
      </c>
      <c r="K170" s="739"/>
      <c r="L170" s="739"/>
      <c r="M170" s="739"/>
      <c r="N170" s="739"/>
      <c r="O170" s="739"/>
      <c r="P170" s="739"/>
      <c r="Q170" s="739"/>
      <c r="R170" s="95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</row>
    <row r="171" spans="1:47" s="2" customFormat="1" ht="24" customHeight="1" thickBot="1">
      <c r="A171" s="738"/>
      <c r="B171" s="656" t="s">
        <v>1102</v>
      </c>
      <c r="C171" s="640" t="s">
        <v>1103</v>
      </c>
      <c r="D171" s="654" t="s">
        <v>1104</v>
      </c>
      <c r="E171" s="611" t="s">
        <v>1105</v>
      </c>
      <c r="F171" s="670">
        <v>4</v>
      </c>
      <c r="G171" s="670">
        <f>4-F171</f>
        <v>0</v>
      </c>
      <c r="H171" s="82"/>
      <c r="I171" s="82"/>
      <c r="J171" s="753"/>
      <c r="K171" s="753"/>
      <c r="L171" s="753"/>
      <c r="M171" s="753"/>
      <c r="N171" s="753"/>
      <c r="O171" s="753"/>
      <c r="P171" s="753"/>
      <c r="Q171" s="753"/>
      <c r="S171" s="262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</row>
    <row r="172" spans="1:47" s="2" customFormat="1" ht="24" customHeight="1">
      <c r="A172" s="737">
        <v>3108</v>
      </c>
      <c r="B172" s="612" t="s">
        <v>830</v>
      </c>
      <c r="C172" s="612" t="s">
        <v>830</v>
      </c>
      <c r="D172" s="612" t="s">
        <v>830</v>
      </c>
      <c r="E172" s="608" t="s">
        <v>830</v>
      </c>
      <c r="F172" s="670"/>
      <c r="G172" s="670"/>
      <c r="H172" s="82"/>
      <c r="I172" s="82"/>
      <c r="J172" s="739">
        <v>4</v>
      </c>
      <c r="K172" s="739"/>
      <c r="L172" s="739"/>
      <c r="M172" s="739"/>
      <c r="N172" s="739"/>
      <c r="O172" s="739"/>
      <c r="P172" s="739"/>
      <c r="Q172" s="739"/>
      <c r="R172" s="95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</row>
    <row r="173" spans="1:47" s="2" customFormat="1" ht="24" customHeight="1" thickBot="1">
      <c r="A173" s="738"/>
      <c r="B173" s="623" t="s">
        <v>1098</v>
      </c>
      <c r="C173" s="617" t="s">
        <v>1099</v>
      </c>
      <c r="D173" s="619" t="s">
        <v>1100</v>
      </c>
      <c r="E173" s="607" t="s">
        <v>1171</v>
      </c>
      <c r="F173" s="670">
        <v>0</v>
      </c>
      <c r="G173" s="670">
        <f>4-F173</f>
        <v>4</v>
      </c>
      <c r="H173" s="82"/>
      <c r="I173" s="82"/>
      <c r="J173" s="753"/>
      <c r="K173" s="753"/>
      <c r="L173" s="753"/>
      <c r="M173" s="753"/>
      <c r="N173" s="753"/>
      <c r="O173" s="753"/>
      <c r="P173" s="753"/>
      <c r="Q173" s="753"/>
      <c r="S173" s="262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</row>
    <row r="174" spans="1:47" s="2" customFormat="1" ht="24" customHeight="1">
      <c r="A174" s="737">
        <v>3109</v>
      </c>
      <c r="B174" s="637" t="s">
        <v>833</v>
      </c>
      <c r="C174" s="559" t="s">
        <v>783</v>
      </c>
      <c r="D174" s="637" t="s">
        <v>833</v>
      </c>
      <c r="E174" s="568" t="s">
        <v>118</v>
      </c>
      <c r="F174" s="670"/>
      <c r="G174" s="670"/>
      <c r="H174" s="82"/>
      <c r="I174" s="82"/>
      <c r="J174" s="739">
        <v>4</v>
      </c>
      <c r="K174" s="739"/>
      <c r="L174" s="739"/>
      <c r="M174" s="739"/>
      <c r="N174" s="739"/>
      <c r="O174" s="739"/>
      <c r="P174" s="739"/>
      <c r="Q174" s="739"/>
      <c r="R174" s="95"/>
      <c r="S174" s="36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</row>
    <row r="175" spans="1:47" s="2" customFormat="1" ht="24" customHeight="1" thickBot="1">
      <c r="A175" s="738"/>
      <c r="B175" s="599" t="s">
        <v>1094</v>
      </c>
      <c r="C175" s="561" t="s">
        <v>1095</v>
      </c>
      <c r="D175" s="599" t="s">
        <v>1096</v>
      </c>
      <c r="E175" s="561" t="s">
        <v>1097</v>
      </c>
      <c r="F175" s="670">
        <v>2</v>
      </c>
      <c r="G175" s="670">
        <f>4-F175</f>
        <v>2</v>
      </c>
      <c r="H175" s="82"/>
      <c r="I175" s="82"/>
      <c r="J175" s="753"/>
      <c r="K175" s="753"/>
      <c r="L175" s="753"/>
      <c r="M175" s="753"/>
      <c r="N175" s="753"/>
      <c r="O175" s="753"/>
      <c r="P175" s="753"/>
      <c r="Q175" s="753"/>
      <c r="R175" s="94"/>
      <c r="S175" s="94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</row>
    <row r="176" spans="1:47" s="2" customFormat="1" ht="24" customHeight="1">
      <c r="A176" s="737">
        <v>3110</v>
      </c>
      <c r="B176" s="608" t="s">
        <v>831</v>
      </c>
      <c r="C176" s="612" t="s">
        <v>832</v>
      </c>
      <c r="D176" s="608" t="s">
        <v>832</v>
      </c>
      <c r="E176" s="608" t="s">
        <v>832</v>
      </c>
      <c r="F176" s="670"/>
      <c r="G176" s="670"/>
      <c r="H176" s="82"/>
      <c r="I176" s="82"/>
      <c r="J176" s="739">
        <v>4</v>
      </c>
      <c r="K176" s="739"/>
      <c r="L176" s="739"/>
      <c r="M176" s="739"/>
      <c r="N176" s="739"/>
      <c r="O176" s="739"/>
      <c r="P176" s="739"/>
      <c r="Q176" s="739"/>
      <c r="R176" s="95"/>
      <c r="S176" s="95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</row>
    <row r="177" spans="1:47" s="2" customFormat="1" ht="24" customHeight="1" thickBot="1">
      <c r="A177" s="738"/>
      <c r="B177" s="607" t="s">
        <v>1090</v>
      </c>
      <c r="C177" s="617" t="s">
        <v>1091</v>
      </c>
      <c r="D177" s="607" t="s">
        <v>1092</v>
      </c>
      <c r="E177" s="607" t="s">
        <v>1093</v>
      </c>
      <c r="F177" s="670">
        <v>0</v>
      </c>
      <c r="G177" s="670">
        <f>4-F177</f>
        <v>4</v>
      </c>
      <c r="H177" s="82"/>
      <c r="I177" s="82"/>
      <c r="J177" s="753"/>
      <c r="K177" s="753"/>
      <c r="L177" s="753"/>
      <c r="M177" s="753"/>
      <c r="N177" s="753"/>
      <c r="O177" s="753"/>
      <c r="P177" s="753"/>
      <c r="Q177" s="753"/>
      <c r="R177" s="94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</row>
    <row r="178" spans="1:47" s="2" customFormat="1" ht="24" customHeight="1">
      <c r="A178" s="737">
        <v>3111</v>
      </c>
      <c r="B178" s="560" t="s">
        <v>1011</v>
      </c>
      <c r="C178" s="560" t="s">
        <v>1085</v>
      </c>
      <c r="D178" s="560" t="s">
        <v>1085</v>
      </c>
      <c r="E178" s="560" t="s">
        <v>1011</v>
      </c>
      <c r="F178" s="670"/>
      <c r="G178" s="670"/>
      <c r="H178" s="82"/>
      <c r="I178" s="82"/>
      <c r="J178" s="739"/>
      <c r="K178" s="739"/>
      <c r="L178" s="739">
        <v>2</v>
      </c>
      <c r="M178" s="739"/>
      <c r="N178" s="739"/>
      <c r="O178" s="739"/>
      <c r="P178" s="739"/>
      <c r="Q178" s="739">
        <v>2</v>
      </c>
      <c r="R178" s="95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</row>
    <row r="179" spans="1:47" s="2" customFormat="1" ht="24" customHeight="1" thickBot="1">
      <c r="A179" s="738"/>
      <c r="B179" s="561" t="s">
        <v>1086</v>
      </c>
      <c r="C179" s="561" t="s">
        <v>1087</v>
      </c>
      <c r="D179" s="561" t="s">
        <v>1088</v>
      </c>
      <c r="E179" s="561" t="s">
        <v>1089</v>
      </c>
      <c r="F179" s="670">
        <v>4</v>
      </c>
      <c r="G179" s="670">
        <f>4-F179</f>
        <v>0</v>
      </c>
      <c r="H179" s="82"/>
      <c r="I179" s="82"/>
      <c r="J179" s="753"/>
      <c r="K179" s="753"/>
      <c r="L179" s="753"/>
      <c r="M179" s="753"/>
      <c r="N179" s="753"/>
      <c r="O179" s="753"/>
      <c r="P179" s="753"/>
      <c r="Q179" s="753"/>
      <c r="R179" s="94"/>
      <c r="S179" s="268"/>
      <c r="T179" s="268"/>
      <c r="U179" s="268"/>
      <c r="V179" s="268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</row>
    <row r="180" spans="1:47" s="2" customFormat="1" ht="24" customHeight="1">
      <c r="A180" s="737">
        <v>3112</v>
      </c>
      <c r="B180" s="560" t="s">
        <v>1002</v>
      </c>
      <c r="C180" s="560" t="s">
        <v>1011</v>
      </c>
      <c r="D180" s="637"/>
      <c r="E180" s="560" t="s">
        <v>1084</v>
      </c>
      <c r="F180" s="670"/>
      <c r="G180" s="670"/>
      <c r="H180" s="82"/>
      <c r="I180" s="82"/>
      <c r="J180" s="739"/>
      <c r="K180" s="739"/>
      <c r="L180" s="739">
        <v>2</v>
      </c>
      <c r="M180" s="739"/>
      <c r="N180" s="739"/>
      <c r="O180" s="739"/>
      <c r="P180" s="739"/>
      <c r="Q180" s="739">
        <v>2</v>
      </c>
      <c r="R180" s="95"/>
      <c r="S180" s="256"/>
      <c r="T180" s="256"/>
      <c r="U180" s="256"/>
      <c r="V180" s="269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</row>
    <row r="181" spans="1:47" s="2" customFormat="1" ht="24" customHeight="1" thickBot="1">
      <c r="A181" s="738"/>
      <c r="B181" s="561" t="s">
        <v>1080</v>
      </c>
      <c r="C181" s="561" t="s">
        <v>1081</v>
      </c>
      <c r="D181" s="607"/>
      <c r="E181" s="561" t="s">
        <v>1082</v>
      </c>
      <c r="F181" s="670">
        <v>3</v>
      </c>
      <c r="G181" s="670">
        <f>4-F181</f>
        <v>1</v>
      </c>
      <c r="H181" s="82"/>
      <c r="I181" s="82"/>
      <c r="J181" s="753"/>
      <c r="K181" s="753"/>
      <c r="L181" s="753"/>
      <c r="M181" s="753"/>
      <c r="N181" s="753"/>
      <c r="O181" s="753"/>
      <c r="P181" s="753"/>
      <c r="Q181" s="753"/>
      <c r="R181" s="94"/>
      <c r="S181" s="121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</row>
    <row r="182" spans="1:47" s="2" customFormat="1" ht="24" customHeight="1">
      <c r="A182" s="737">
        <v>3113</v>
      </c>
      <c r="B182" s="637" t="s">
        <v>833</v>
      </c>
      <c r="C182" s="637" t="s">
        <v>833</v>
      </c>
      <c r="D182" s="637" t="s">
        <v>833</v>
      </c>
      <c r="E182" s="637" t="s">
        <v>833</v>
      </c>
      <c r="F182" s="670"/>
      <c r="G182" s="670"/>
      <c r="H182" s="82"/>
      <c r="I182" s="82"/>
      <c r="J182" s="739"/>
      <c r="K182" s="739"/>
      <c r="L182" s="739">
        <v>3</v>
      </c>
      <c r="M182" s="739"/>
      <c r="N182" s="739"/>
      <c r="O182" s="739"/>
      <c r="P182" s="739"/>
      <c r="Q182" s="739"/>
      <c r="R182" s="95"/>
      <c r="S182" s="383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</row>
    <row r="183" spans="1:47" s="2" customFormat="1" ht="24" customHeight="1" thickBot="1">
      <c r="A183" s="738"/>
      <c r="B183" s="599" t="s">
        <v>1076</v>
      </c>
      <c r="C183" s="599" t="s">
        <v>1077</v>
      </c>
      <c r="D183" s="599" t="s">
        <v>1078</v>
      </c>
      <c r="E183" s="622" t="s">
        <v>1079</v>
      </c>
      <c r="F183" s="670">
        <v>0</v>
      </c>
      <c r="G183" s="670">
        <f>4-F183</f>
        <v>4</v>
      </c>
      <c r="H183" s="82"/>
      <c r="I183" s="82"/>
      <c r="J183" s="753"/>
      <c r="K183" s="753"/>
      <c r="L183" s="753"/>
      <c r="M183" s="753"/>
      <c r="N183" s="753"/>
      <c r="O183" s="753"/>
      <c r="P183" s="753"/>
      <c r="Q183" s="753"/>
      <c r="S183" s="43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</row>
    <row r="184" spans="1:47" s="2" customFormat="1" ht="24" customHeight="1">
      <c r="A184" s="737">
        <v>3114</v>
      </c>
      <c r="B184" s="637" t="s">
        <v>833</v>
      </c>
      <c r="C184" s="637" t="s">
        <v>833</v>
      </c>
      <c r="D184" s="637" t="s">
        <v>833</v>
      </c>
      <c r="E184" s="637" t="s">
        <v>833</v>
      </c>
      <c r="F184" s="670"/>
      <c r="G184" s="670"/>
      <c r="H184" s="82"/>
      <c r="I184" s="82"/>
      <c r="J184" s="739"/>
      <c r="K184" s="739"/>
      <c r="L184" s="739">
        <v>3</v>
      </c>
      <c r="M184" s="739"/>
      <c r="N184" s="739"/>
      <c r="O184" s="739"/>
      <c r="P184" s="739"/>
      <c r="Q184" s="739"/>
      <c r="R184" s="95"/>
      <c r="S184" s="121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</row>
    <row r="185" spans="1:47" s="2" customFormat="1" ht="24" customHeight="1" thickBot="1">
      <c r="A185" s="738"/>
      <c r="B185" s="599" t="s">
        <v>1072</v>
      </c>
      <c r="C185" s="599" t="s">
        <v>1073</v>
      </c>
      <c r="D185" s="599" t="s">
        <v>1074</v>
      </c>
      <c r="E185" s="599" t="s">
        <v>1075</v>
      </c>
      <c r="F185" s="670">
        <v>0</v>
      </c>
      <c r="G185" s="670">
        <f>4-F185</f>
        <v>4</v>
      </c>
      <c r="H185" s="82"/>
      <c r="I185" s="82"/>
      <c r="J185" s="753"/>
      <c r="K185" s="753"/>
      <c r="L185" s="753"/>
      <c r="M185" s="753"/>
      <c r="N185" s="753"/>
      <c r="O185" s="753"/>
      <c r="P185" s="753"/>
      <c r="Q185" s="753"/>
      <c r="S185" s="262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</row>
    <row r="186" spans="1:47" s="2" customFormat="1" ht="24" customHeight="1">
      <c r="A186" s="737">
        <v>3115</v>
      </c>
      <c r="B186" s="612" t="s">
        <v>265</v>
      </c>
      <c r="C186" s="644" t="s">
        <v>784</v>
      </c>
      <c r="D186" s="560" t="s">
        <v>785</v>
      </c>
      <c r="E186" s="644" t="s">
        <v>784</v>
      </c>
      <c r="F186" s="670"/>
      <c r="G186" s="670"/>
      <c r="H186" s="82"/>
      <c r="I186" s="82"/>
      <c r="J186" s="739">
        <v>4</v>
      </c>
      <c r="K186" s="739"/>
      <c r="L186" s="739"/>
      <c r="M186" s="739"/>
      <c r="N186" s="739"/>
      <c r="O186" s="739"/>
      <c r="P186" s="739"/>
      <c r="Q186" s="739"/>
      <c r="R186" s="95"/>
      <c r="S186" s="383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</row>
    <row r="187" spans="1:47" s="2" customFormat="1" ht="24" customHeight="1" thickBot="1">
      <c r="A187" s="738"/>
      <c r="B187" s="617" t="s">
        <v>1101</v>
      </c>
      <c r="C187" s="656" t="s">
        <v>1070</v>
      </c>
      <c r="D187" s="611" t="s">
        <v>1069</v>
      </c>
      <c r="E187" s="640" t="s">
        <v>1068</v>
      </c>
      <c r="F187" s="670">
        <v>3</v>
      </c>
      <c r="G187" s="670">
        <f>4-F187</f>
        <v>1</v>
      </c>
      <c r="H187" s="82"/>
      <c r="I187" s="82"/>
      <c r="J187" s="753"/>
      <c r="K187" s="753"/>
      <c r="L187" s="753"/>
      <c r="M187" s="753"/>
      <c r="N187" s="753"/>
      <c r="O187" s="753"/>
      <c r="P187" s="753"/>
      <c r="Q187" s="753"/>
      <c r="S187" s="43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</row>
    <row r="188" spans="1:47" s="2" customFormat="1" ht="24" customHeight="1">
      <c r="A188" s="737">
        <v>3116</v>
      </c>
      <c r="B188" s="637" t="s">
        <v>833</v>
      </c>
      <c r="C188" s="637" t="s">
        <v>833</v>
      </c>
      <c r="D188" s="637" t="s">
        <v>833</v>
      </c>
      <c r="E188" s="637" t="s">
        <v>833</v>
      </c>
      <c r="F188" s="670"/>
      <c r="G188" s="670"/>
      <c r="H188" s="82"/>
      <c r="I188" s="82"/>
      <c r="J188" s="739"/>
      <c r="K188" s="739"/>
      <c r="L188" s="739"/>
      <c r="M188" s="739"/>
      <c r="N188" s="739"/>
      <c r="O188" s="739"/>
      <c r="P188" s="739">
        <v>2</v>
      </c>
      <c r="Q188" s="739">
        <v>2</v>
      </c>
      <c r="R188" s="95"/>
      <c r="S188" s="121">
        <v>7</v>
      </c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</row>
    <row r="189" spans="1:47" s="2" customFormat="1" ht="24" customHeight="1" thickBot="1">
      <c r="A189" s="738"/>
      <c r="B189" s="599" t="s">
        <v>1064</v>
      </c>
      <c r="C189" s="599" t="s">
        <v>1065</v>
      </c>
      <c r="D189" s="599" t="s">
        <v>1066</v>
      </c>
      <c r="E189" s="599" t="s">
        <v>1067</v>
      </c>
      <c r="F189" s="670">
        <v>0</v>
      </c>
      <c r="G189" s="670">
        <f>4-F189</f>
        <v>4</v>
      </c>
      <c r="H189" s="82"/>
      <c r="I189" s="82"/>
      <c r="J189" s="753"/>
      <c r="K189" s="753"/>
      <c r="L189" s="753"/>
      <c r="M189" s="753"/>
      <c r="N189" s="753"/>
      <c r="O189" s="753"/>
      <c r="P189" s="753"/>
      <c r="Q189" s="753"/>
      <c r="S189" s="262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</row>
    <row r="190" spans="1:47" ht="23.1" hidden="1" customHeight="1">
      <c r="A190" s="24" t="s">
        <v>547</v>
      </c>
      <c r="B190" s="206">
        <v>0</v>
      </c>
      <c r="C190" s="207" t="s">
        <v>548</v>
      </c>
      <c r="D190" s="206">
        <f>F159-B190-B191-D191</f>
        <v>21</v>
      </c>
      <c r="E190" s="219" t="s">
        <v>568</v>
      </c>
      <c r="F190" s="671"/>
      <c r="G190" s="670"/>
      <c r="J190" s="34">
        <f t="shared" ref="J190:Q190" si="5">SUM(J160:J189)</f>
        <v>35</v>
      </c>
      <c r="K190" s="34">
        <f t="shared" si="5"/>
        <v>0</v>
      </c>
      <c r="L190" s="34">
        <f t="shared" si="5"/>
        <v>10</v>
      </c>
      <c r="M190" s="34">
        <f t="shared" si="5"/>
        <v>0</v>
      </c>
      <c r="N190" s="34">
        <f t="shared" si="5"/>
        <v>3</v>
      </c>
      <c r="O190" s="34">
        <f>SUM(O160:O189)</f>
        <v>0</v>
      </c>
      <c r="P190" s="34">
        <f>SUM(P160:P189)</f>
        <v>2</v>
      </c>
      <c r="Q190" s="34">
        <f t="shared" si="5"/>
        <v>6</v>
      </c>
      <c r="R190" s="34">
        <f>SUM(J190:Q190)</f>
        <v>56</v>
      </c>
      <c r="S190" s="65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</row>
    <row r="191" spans="1:47" ht="23.1" hidden="1" customHeight="1">
      <c r="A191" s="24" t="s">
        <v>549</v>
      </c>
      <c r="B191" s="206">
        <v>0</v>
      </c>
      <c r="C191" s="207" t="s">
        <v>739</v>
      </c>
      <c r="D191" s="206">
        <v>7</v>
      </c>
      <c r="E191" s="206">
        <f>F159</f>
        <v>28</v>
      </c>
      <c r="F191" s="671" t="s">
        <v>19</v>
      </c>
      <c r="G191" s="670">
        <v>15</v>
      </c>
      <c r="J191" s="34" t="s">
        <v>627</v>
      </c>
      <c r="K191" s="34"/>
      <c r="L191" s="34"/>
      <c r="M191" s="34"/>
      <c r="N191" s="34"/>
      <c r="O191" s="34"/>
      <c r="P191" s="34"/>
      <c r="Q191" s="34"/>
      <c r="R191" s="34"/>
      <c r="S191" s="65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</row>
    <row r="192" spans="1:47" s="2" customFormat="1" ht="45" customHeight="1" thickBot="1">
      <c r="A192" s="744" t="str">
        <f>A3</f>
        <v>宏國學校財團法人宏國德霖科技大學114學年度第一學期學生宿舍床位分配表</v>
      </c>
      <c r="B192" s="744"/>
      <c r="C192" s="744"/>
      <c r="D192" s="744"/>
      <c r="E192" s="744"/>
      <c r="F192" s="667" t="s">
        <v>176</v>
      </c>
      <c r="G192" s="672">
        <f>F194+G194</f>
        <v>56</v>
      </c>
      <c r="H192" s="84"/>
      <c r="I192" s="84"/>
      <c r="J192" s="746" t="s">
        <v>556</v>
      </c>
      <c r="K192" s="755"/>
      <c r="L192" s="755"/>
      <c r="M192" s="755"/>
      <c r="N192" s="755"/>
      <c r="O192" s="755"/>
      <c r="P192" s="755"/>
      <c r="Q192" s="756"/>
      <c r="R192" s="122"/>
      <c r="S192" s="60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</row>
    <row r="193" spans="1:47" s="2" customFormat="1" ht="24" customHeight="1">
      <c r="A193" s="737" t="s">
        <v>13</v>
      </c>
      <c r="B193" s="167" t="s">
        <v>24</v>
      </c>
      <c r="C193" s="168" t="s">
        <v>44</v>
      </c>
      <c r="D193" s="168" t="s">
        <v>45</v>
      </c>
      <c r="E193" s="169" t="s">
        <v>46</v>
      </c>
      <c r="F193" s="669" t="s">
        <v>175</v>
      </c>
      <c r="G193" s="669" t="s">
        <v>177</v>
      </c>
      <c r="H193" s="81"/>
      <c r="I193" s="81"/>
      <c r="J193" s="367" t="s">
        <v>555</v>
      </c>
      <c r="K193" s="749" t="s">
        <v>557</v>
      </c>
      <c r="L193" s="757"/>
      <c r="M193" s="757"/>
      <c r="N193" s="757"/>
      <c r="O193" s="757"/>
      <c r="P193" s="757"/>
      <c r="Q193" s="758"/>
      <c r="R193" s="121"/>
      <c r="S193" s="121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</row>
    <row r="194" spans="1:47" s="2" customFormat="1" ht="24" customHeight="1" thickBot="1">
      <c r="A194" s="738"/>
      <c r="B194" s="208" t="s">
        <v>27</v>
      </c>
      <c r="C194" s="209" t="s">
        <v>14</v>
      </c>
      <c r="D194" s="209" t="s">
        <v>22</v>
      </c>
      <c r="E194" s="210" t="s">
        <v>27</v>
      </c>
      <c r="F194" s="670">
        <f>F198+F200+F202+F204+F206+F208+F210+F212+F214+F216+F218+F220+F222+F224+F226+F228+F230+F232+F234+F236</f>
        <v>8</v>
      </c>
      <c r="G194" s="670">
        <f>G198+G200+G202+G204+G206+G208+G210+G212+G216+G218+G220+G222+G224+G214+G226+G228+G230+G232+G234+G236</f>
        <v>48</v>
      </c>
      <c r="H194" s="82"/>
      <c r="I194" s="82"/>
      <c r="J194" s="368" t="s">
        <v>555</v>
      </c>
      <c r="K194" s="368" t="s">
        <v>622</v>
      </c>
      <c r="L194" s="368" t="s">
        <v>621</v>
      </c>
      <c r="M194" s="369" t="s">
        <v>560</v>
      </c>
      <c r="N194" s="366" t="s">
        <v>561</v>
      </c>
      <c r="O194" s="370" t="s">
        <v>576</v>
      </c>
      <c r="P194" s="370" t="s">
        <v>618</v>
      </c>
      <c r="Q194" s="370" t="s">
        <v>701</v>
      </c>
      <c r="R194" s="121"/>
      <c r="S194" s="121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</row>
    <row r="195" spans="1:47" s="2" customFormat="1" ht="24" customHeight="1">
      <c r="A195" s="737">
        <v>3201</v>
      </c>
      <c r="B195" s="759" t="s">
        <v>16</v>
      </c>
      <c r="C195" s="760"/>
      <c r="D195" s="760"/>
      <c r="E195" s="761"/>
      <c r="F195" s="670"/>
      <c r="G195" s="670"/>
      <c r="H195" s="82"/>
      <c r="I195" s="82"/>
      <c r="J195" s="739"/>
      <c r="K195" s="739"/>
      <c r="L195" s="739"/>
      <c r="M195" s="739"/>
      <c r="N195" s="739"/>
      <c r="O195" s="739"/>
      <c r="P195" s="739"/>
      <c r="Q195" s="739"/>
      <c r="R195" s="132"/>
      <c r="S195" s="132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</row>
    <row r="196" spans="1:47" s="2" customFormat="1" ht="24" customHeight="1" thickBot="1">
      <c r="A196" s="738"/>
      <c r="B196" s="762"/>
      <c r="C196" s="763"/>
      <c r="D196" s="763"/>
      <c r="E196" s="764"/>
      <c r="F196" s="679"/>
      <c r="G196" s="670"/>
      <c r="H196" s="82"/>
      <c r="I196" s="82"/>
      <c r="J196" s="753"/>
      <c r="K196" s="753"/>
      <c r="L196" s="753"/>
      <c r="M196" s="753"/>
      <c r="N196" s="753"/>
      <c r="O196" s="753"/>
      <c r="P196" s="753"/>
      <c r="Q196" s="753"/>
      <c r="R196" s="271">
        <v>2</v>
      </c>
      <c r="S196" s="133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</row>
    <row r="197" spans="1:47" s="2" customFormat="1" ht="24" customHeight="1">
      <c r="A197" s="737">
        <v>3203</v>
      </c>
      <c r="B197" s="637" t="s">
        <v>833</v>
      </c>
      <c r="C197" s="637" t="s">
        <v>833</v>
      </c>
      <c r="D197" s="637" t="s">
        <v>835</v>
      </c>
      <c r="E197" s="637" t="s">
        <v>833</v>
      </c>
      <c r="F197" s="670"/>
      <c r="G197" s="670"/>
      <c r="H197" s="82"/>
      <c r="I197" s="82"/>
      <c r="J197" s="739"/>
      <c r="K197" s="739"/>
      <c r="L197" s="739"/>
      <c r="M197" s="739"/>
      <c r="N197" s="739"/>
      <c r="O197" s="739"/>
      <c r="P197" s="739"/>
      <c r="Q197" s="739"/>
      <c r="R197" s="327"/>
      <c r="S197" s="297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</row>
    <row r="198" spans="1:47" s="2" customFormat="1" ht="24" customHeight="1" thickBot="1">
      <c r="A198" s="738"/>
      <c r="B198" s="599" t="s">
        <v>1060</v>
      </c>
      <c r="C198" s="599" t="s">
        <v>1061</v>
      </c>
      <c r="D198" s="599" t="s">
        <v>1062</v>
      </c>
      <c r="E198" s="599" t="s">
        <v>1063</v>
      </c>
      <c r="F198" s="670">
        <v>0</v>
      </c>
      <c r="G198" s="670">
        <f>4-F198</f>
        <v>4</v>
      </c>
      <c r="H198" s="82"/>
      <c r="I198" s="82"/>
      <c r="J198" s="753"/>
      <c r="K198" s="753"/>
      <c r="L198" s="753"/>
      <c r="M198" s="753"/>
      <c r="N198" s="753"/>
      <c r="O198" s="753"/>
      <c r="P198" s="753"/>
      <c r="Q198" s="753"/>
      <c r="R198" s="29"/>
      <c r="S198" s="249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</row>
    <row r="199" spans="1:47" s="2" customFormat="1" ht="24" customHeight="1">
      <c r="A199" s="737">
        <v>3204</v>
      </c>
      <c r="B199" s="637" t="s">
        <v>833</v>
      </c>
      <c r="C199" s="637" t="s">
        <v>833</v>
      </c>
      <c r="D199" s="637" t="s">
        <v>833</v>
      </c>
      <c r="E199" s="627"/>
      <c r="F199" s="670"/>
      <c r="G199" s="670"/>
      <c r="H199" s="82"/>
      <c r="I199" s="82"/>
      <c r="J199" s="739">
        <v>4</v>
      </c>
      <c r="K199" s="739"/>
      <c r="L199" s="739"/>
      <c r="M199" s="739"/>
      <c r="N199" s="739"/>
      <c r="O199" s="739"/>
      <c r="P199" s="739"/>
      <c r="Q199" s="739"/>
      <c r="R199" s="327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</row>
    <row r="200" spans="1:47" s="2" customFormat="1" ht="24" customHeight="1" thickBot="1">
      <c r="A200" s="738"/>
      <c r="B200" s="621" t="s">
        <v>1058</v>
      </c>
      <c r="C200" s="607" t="s">
        <v>1059</v>
      </c>
      <c r="D200" s="607" t="s">
        <v>1071</v>
      </c>
      <c r="E200" s="599"/>
      <c r="F200" s="670">
        <v>0</v>
      </c>
      <c r="G200" s="670">
        <f>4-F200</f>
        <v>4</v>
      </c>
      <c r="H200" s="82"/>
      <c r="I200" s="82"/>
      <c r="J200" s="753"/>
      <c r="K200" s="753"/>
      <c r="L200" s="753"/>
      <c r="M200" s="753"/>
      <c r="N200" s="753"/>
      <c r="O200" s="753"/>
      <c r="P200" s="753"/>
      <c r="Q200" s="753"/>
      <c r="R200" s="2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</row>
    <row r="201" spans="1:47" s="2" customFormat="1" ht="24" customHeight="1">
      <c r="A201" s="737">
        <v>3205</v>
      </c>
      <c r="B201" s="500"/>
      <c r="C201" s="485"/>
      <c r="D201" s="310"/>
      <c r="E201" s="310"/>
      <c r="F201" s="670"/>
      <c r="G201" s="670"/>
      <c r="H201" s="82"/>
      <c r="I201" s="82"/>
      <c r="J201" s="739">
        <v>4</v>
      </c>
      <c r="K201" s="739"/>
      <c r="L201" s="739"/>
      <c r="M201" s="739"/>
      <c r="N201" s="739"/>
      <c r="O201" s="739"/>
      <c r="P201" s="739"/>
      <c r="Q201" s="739"/>
      <c r="R201" s="285"/>
      <c r="S201" s="132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</row>
    <row r="202" spans="1:47" s="2" customFormat="1" ht="24" customHeight="1" thickBot="1">
      <c r="A202" s="738"/>
      <c r="B202" s="528"/>
      <c r="C202" s="311"/>
      <c r="D202" s="311"/>
      <c r="E202" s="311"/>
      <c r="F202" s="670">
        <v>0</v>
      </c>
      <c r="G202" s="670">
        <f>4-F202</f>
        <v>4</v>
      </c>
      <c r="H202" s="82"/>
      <c r="I202" s="82"/>
      <c r="J202" s="753"/>
      <c r="K202" s="753"/>
      <c r="L202" s="753"/>
      <c r="M202" s="753"/>
      <c r="N202" s="753"/>
      <c r="O202" s="753"/>
      <c r="P202" s="753"/>
      <c r="Q202" s="753"/>
      <c r="R202" s="286"/>
      <c r="S202" s="133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</row>
    <row r="203" spans="1:47" s="2" customFormat="1" ht="24" customHeight="1">
      <c r="A203" s="737">
        <v>3206</v>
      </c>
      <c r="B203" s="560" t="s">
        <v>786</v>
      </c>
      <c r="C203" s="560" t="s">
        <v>787</v>
      </c>
      <c r="D203" s="560" t="s">
        <v>787</v>
      </c>
      <c r="E203" s="560" t="s">
        <v>787</v>
      </c>
      <c r="F203" s="677"/>
      <c r="G203" s="670"/>
      <c r="H203" s="82"/>
      <c r="I203" s="82"/>
      <c r="J203" s="739">
        <v>4</v>
      </c>
      <c r="K203" s="739"/>
      <c r="L203" s="739"/>
      <c r="M203" s="739"/>
      <c r="N203" s="739"/>
      <c r="O203" s="739"/>
      <c r="P203" s="739"/>
      <c r="Q203" s="739"/>
      <c r="R203" s="314"/>
      <c r="S203" s="132"/>
      <c r="T203" s="35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</row>
    <row r="204" spans="1:47" s="2" customFormat="1" ht="24" customHeight="1" thickBot="1">
      <c r="A204" s="738"/>
      <c r="B204" s="611" t="s">
        <v>1054</v>
      </c>
      <c r="C204" s="561" t="s">
        <v>1055</v>
      </c>
      <c r="D204" s="561" t="s">
        <v>1056</v>
      </c>
      <c r="E204" s="640" t="s">
        <v>1057</v>
      </c>
      <c r="F204" s="670">
        <v>4</v>
      </c>
      <c r="G204" s="670">
        <f>4-F204</f>
        <v>0</v>
      </c>
      <c r="H204" s="82"/>
      <c r="I204" s="82"/>
      <c r="J204" s="753"/>
      <c r="K204" s="753"/>
      <c r="L204" s="753"/>
      <c r="M204" s="753"/>
      <c r="N204" s="753"/>
      <c r="O204" s="753"/>
      <c r="P204" s="753"/>
      <c r="Q204" s="753"/>
      <c r="R204" s="362"/>
      <c r="S204" s="326"/>
      <c r="T204" s="326"/>
      <c r="U204" s="35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</row>
    <row r="205" spans="1:47" s="2" customFormat="1" ht="24" customHeight="1">
      <c r="A205" s="737">
        <v>3207</v>
      </c>
      <c r="B205" s="310"/>
      <c r="C205" s="310"/>
      <c r="D205" s="559"/>
      <c r="E205" s="310"/>
      <c r="F205" s="670"/>
      <c r="G205" s="670"/>
      <c r="H205" s="82"/>
      <c r="I205" s="82"/>
      <c r="J205" s="739">
        <v>4</v>
      </c>
      <c r="K205" s="739"/>
      <c r="L205" s="739"/>
      <c r="M205" s="739"/>
      <c r="N205" s="739"/>
      <c r="O205" s="739"/>
      <c r="P205" s="739"/>
      <c r="Q205" s="739"/>
      <c r="R205" s="36"/>
      <c r="S205" s="318"/>
      <c r="T205" s="36"/>
      <c r="U205" s="319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</row>
    <row r="206" spans="1:47" s="2" customFormat="1" ht="24" customHeight="1" thickBot="1">
      <c r="A206" s="738"/>
      <c r="B206" s="311"/>
      <c r="C206" s="486"/>
      <c r="D206" s="549"/>
      <c r="E206" s="311"/>
      <c r="F206" s="670">
        <v>0</v>
      </c>
      <c r="G206" s="670">
        <f>4-F206</f>
        <v>4</v>
      </c>
      <c r="H206" s="82"/>
      <c r="I206" s="82"/>
      <c r="J206" s="753"/>
      <c r="K206" s="753"/>
      <c r="L206" s="753"/>
      <c r="M206" s="753"/>
      <c r="N206" s="753"/>
      <c r="O206" s="753"/>
      <c r="P206" s="753"/>
      <c r="Q206" s="753"/>
      <c r="R206" s="133"/>
      <c r="S206" s="133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</row>
    <row r="207" spans="1:47" s="2" customFormat="1" ht="24" customHeight="1">
      <c r="A207" s="737">
        <v>3208</v>
      </c>
      <c r="B207" s="568" t="s">
        <v>740</v>
      </c>
      <c r="C207" s="657" t="s">
        <v>596</v>
      </c>
      <c r="D207" s="559" t="s">
        <v>788</v>
      </c>
      <c r="E207" s="657" t="s">
        <v>596</v>
      </c>
      <c r="F207" s="670"/>
      <c r="G207" s="670"/>
      <c r="H207" s="82"/>
      <c r="I207" s="82"/>
      <c r="J207" s="739">
        <v>4</v>
      </c>
      <c r="K207" s="739"/>
      <c r="L207" s="739"/>
      <c r="M207" s="739"/>
      <c r="N207" s="739"/>
      <c r="O207" s="739"/>
      <c r="P207" s="739"/>
      <c r="Q207" s="739"/>
      <c r="R207" s="36"/>
      <c r="S207" s="132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</row>
    <row r="208" spans="1:47" s="2" customFormat="1" ht="24" customHeight="1" thickBot="1">
      <c r="A208" s="738"/>
      <c r="B208" s="640" t="s">
        <v>1050</v>
      </c>
      <c r="C208" s="649" t="s">
        <v>1051</v>
      </c>
      <c r="D208" s="640" t="s">
        <v>1052</v>
      </c>
      <c r="E208" s="611" t="s">
        <v>1053</v>
      </c>
      <c r="F208" s="670">
        <v>4</v>
      </c>
      <c r="G208" s="670">
        <f>4-F208</f>
        <v>0</v>
      </c>
      <c r="H208" s="82"/>
      <c r="I208" s="82"/>
      <c r="J208" s="753"/>
      <c r="K208" s="753"/>
      <c r="L208" s="753"/>
      <c r="M208" s="753"/>
      <c r="N208" s="753"/>
      <c r="O208" s="753"/>
      <c r="P208" s="753"/>
      <c r="Q208" s="753"/>
      <c r="R208" s="133"/>
      <c r="S208" s="32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</row>
    <row r="209" spans="1:22" s="2" customFormat="1" ht="24" customHeight="1">
      <c r="A209" s="737">
        <v>3209</v>
      </c>
      <c r="B209" s="310"/>
      <c r="C209" s="310"/>
      <c r="D209" s="310"/>
      <c r="E209" s="559"/>
      <c r="F209" s="670"/>
      <c r="G209" s="670"/>
      <c r="H209" s="82"/>
      <c r="I209" s="82"/>
      <c r="J209" s="739"/>
      <c r="K209" s="739"/>
      <c r="L209" s="739"/>
      <c r="M209" s="739"/>
      <c r="N209" s="739"/>
      <c r="O209" s="739"/>
      <c r="P209" s="739"/>
      <c r="Q209" s="739">
        <v>3</v>
      </c>
      <c r="R209" s="37"/>
      <c r="S209" s="29"/>
      <c r="T209" s="8"/>
      <c r="U209" s="8"/>
      <c r="V209" s="8"/>
    </row>
    <row r="210" spans="1:22" s="2" customFormat="1" ht="24" customHeight="1" thickBot="1">
      <c r="A210" s="738"/>
      <c r="B210" s="482"/>
      <c r="C210" s="461"/>
      <c r="D210" s="482"/>
      <c r="E210" s="565"/>
      <c r="F210" s="670">
        <v>0</v>
      </c>
      <c r="G210" s="670">
        <f>4-F210</f>
        <v>4</v>
      </c>
      <c r="H210" s="82"/>
      <c r="I210" s="82"/>
      <c r="J210" s="753"/>
      <c r="K210" s="753"/>
      <c r="L210" s="753"/>
      <c r="M210" s="753"/>
      <c r="N210" s="753"/>
      <c r="O210" s="753"/>
      <c r="P210" s="753"/>
      <c r="Q210" s="753"/>
      <c r="R210" s="333"/>
      <c r="S210" s="39"/>
      <c r="T210" s="16"/>
      <c r="U210" s="16"/>
      <c r="V210" s="16"/>
    </row>
    <row r="211" spans="1:22" s="2" customFormat="1" ht="24" customHeight="1">
      <c r="A211" s="737">
        <v>3210</v>
      </c>
      <c r="B211" s="310"/>
      <c r="C211" s="310"/>
      <c r="D211" s="310"/>
      <c r="E211" s="310"/>
      <c r="F211" s="670"/>
      <c r="G211" s="670"/>
      <c r="H211" s="82"/>
      <c r="I211" s="82"/>
      <c r="J211" s="739"/>
      <c r="K211" s="739"/>
      <c r="L211" s="739"/>
      <c r="M211" s="739"/>
      <c r="N211" s="739"/>
      <c r="O211" s="739"/>
      <c r="P211" s="739">
        <v>2</v>
      </c>
      <c r="Q211" s="739">
        <v>1</v>
      </c>
      <c r="R211" s="333"/>
      <c r="S211" s="132"/>
      <c r="U211" s="8"/>
      <c r="V211" s="8"/>
    </row>
    <row r="212" spans="1:22" s="2" customFormat="1" ht="24" customHeight="1" thickBot="1">
      <c r="A212" s="738"/>
      <c r="B212" s="488"/>
      <c r="C212" s="527"/>
      <c r="D212" s="527"/>
      <c r="E212" s="527"/>
      <c r="F212" s="670">
        <v>0</v>
      </c>
      <c r="G212" s="670">
        <f>4-F212</f>
        <v>4</v>
      </c>
      <c r="H212" s="82"/>
      <c r="I212" s="82"/>
      <c r="J212" s="753"/>
      <c r="K212" s="753"/>
      <c r="L212" s="753"/>
      <c r="M212" s="753"/>
      <c r="N212" s="753"/>
      <c r="O212" s="753"/>
      <c r="P212" s="753"/>
      <c r="Q212" s="753"/>
      <c r="R212" s="334"/>
      <c r="S212" s="133"/>
      <c r="U212" s="16"/>
      <c r="V212" s="16"/>
    </row>
    <row r="213" spans="1:22" s="2" customFormat="1" ht="24" hidden="1" customHeight="1">
      <c r="A213" s="754">
        <v>3211</v>
      </c>
      <c r="B213" s="509"/>
      <c r="C213" s="509"/>
      <c r="D213" s="509"/>
      <c r="E213" s="509"/>
      <c r="F213" s="670"/>
      <c r="G213" s="670"/>
      <c r="H213" s="82"/>
      <c r="I213" s="82"/>
      <c r="J213" s="739"/>
      <c r="K213" s="739"/>
      <c r="L213" s="739"/>
      <c r="M213" s="739"/>
      <c r="N213" s="739"/>
      <c r="O213" s="739"/>
      <c r="P213" s="739"/>
      <c r="Q213" s="739"/>
      <c r="R213" s="245"/>
      <c r="S213" s="132"/>
      <c r="U213" s="8"/>
      <c r="V213" s="8"/>
    </row>
    <row r="214" spans="1:22" s="2" customFormat="1" ht="24" hidden="1" customHeight="1">
      <c r="A214" s="738"/>
      <c r="B214" s="381" t="s">
        <v>674</v>
      </c>
      <c r="C214" s="381" t="s">
        <v>675</v>
      </c>
      <c r="D214" s="381" t="s">
        <v>677</v>
      </c>
      <c r="E214" s="381" t="s">
        <v>676</v>
      </c>
      <c r="F214" s="670"/>
      <c r="G214" s="670"/>
      <c r="H214" s="82"/>
      <c r="I214" s="82"/>
      <c r="J214" s="753"/>
      <c r="K214" s="753"/>
      <c r="L214" s="753"/>
      <c r="M214" s="753"/>
      <c r="N214" s="753"/>
      <c r="O214" s="753"/>
      <c r="P214" s="753"/>
      <c r="Q214" s="753"/>
      <c r="R214" s="308"/>
      <c r="S214" s="343"/>
      <c r="U214" s="16"/>
      <c r="V214" s="16"/>
    </row>
    <row r="215" spans="1:22" s="2" customFormat="1" ht="24" hidden="1" customHeight="1">
      <c r="A215" s="737">
        <v>3212</v>
      </c>
      <c r="B215" s="460"/>
      <c r="C215" s="460"/>
      <c r="D215" s="460"/>
      <c r="E215" s="460"/>
      <c r="F215" s="670"/>
      <c r="G215" s="670"/>
      <c r="H215" s="82"/>
      <c r="I215" s="82"/>
      <c r="J215" s="739"/>
      <c r="K215" s="739"/>
      <c r="L215" s="739"/>
      <c r="M215" s="739"/>
      <c r="N215" s="739"/>
      <c r="O215" s="739"/>
      <c r="P215" s="739"/>
      <c r="Q215" s="739"/>
      <c r="R215" s="132"/>
      <c r="S215" s="352"/>
      <c r="T215" s="8"/>
      <c r="U215" s="8"/>
      <c r="V215" s="8"/>
    </row>
    <row r="216" spans="1:22" s="2" customFormat="1" ht="24" hidden="1" customHeight="1">
      <c r="A216" s="738"/>
      <c r="B216" s="489" t="s">
        <v>678</v>
      </c>
      <c r="C216" s="489" t="s">
        <v>679</v>
      </c>
      <c r="D216" s="489" t="s">
        <v>680</v>
      </c>
      <c r="E216" s="489" t="s">
        <v>697</v>
      </c>
      <c r="F216" s="670"/>
      <c r="G216" s="670"/>
      <c r="H216" s="82"/>
      <c r="I216" s="82"/>
      <c r="J216" s="753"/>
      <c r="K216" s="753"/>
      <c r="L216" s="753"/>
      <c r="M216" s="753"/>
      <c r="N216" s="753"/>
      <c r="O216" s="753"/>
      <c r="P216" s="753"/>
      <c r="Q216" s="753"/>
      <c r="R216" s="133"/>
      <c r="S216" s="121"/>
      <c r="T216" s="16"/>
      <c r="U216" s="16"/>
      <c r="V216" s="16"/>
    </row>
    <row r="217" spans="1:22" s="2" customFormat="1" ht="24" hidden="1" customHeight="1">
      <c r="A217" s="737">
        <v>3213</v>
      </c>
      <c r="B217" s="460"/>
      <c r="C217" s="460"/>
      <c r="D217" s="460"/>
      <c r="E217" s="460"/>
      <c r="F217" s="670"/>
      <c r="G217" s="670"/>
      <c r="H217" s="82"/>
      <c r="I217" s="82"/>
      <c r="J217" s="739"/>
      <c r="K217" s="739"/>
      <c r="L217" s="739"/>
      <c r="M217" s="739"/>
      <c r="N217" s="739"/>
      <c r="O217" s="739"/>
      <c r="P217" s="739"/>
      <c r="Q217" s="739"/>
      <c r="R217" s="38"/>
      <c r="S217" s="121"/>
      <c r="T217" s="8"/>
      <c r="U217" s="8"/>
      <c r="V217" s="8"/>
    </row>
    <row r="218" spans="1:22" s="2" customFormat="1" ht="24" hidden="1" customHeight="1">
      <c r="A218" s="738"/>
      <c r="B218" s="489" t="s">
        <v>681</v>
      </c>
      <c r="C218" s="489" t="s">
        <v>682</v>
      </c>
      <c r="D218" s="489" t="s">
        <v>683</v>
      </c>
      <c r="E218" s="489" t="s">
        <v>684</v>
      </c>
      <c r="F218" s="670"/>
      <c r="G218" s="670"/>
      <c r="H218" s="82"/>
      <c r="I218" s="82"/>
      <c r="J218" s="753"/>
      <c r="K218" s="753"/>
      <c r="L218" s="753"/>
      <c r="M218" s="753"/>
      <c r="N218" s="753"/>
      <c r="O218" s="753"/>
      <c r="P218" s="753"/>
      <c r="Q218" s="753"/>
      <c r="R218" s="330"/>
      <c r="S218" s="121"/>
      <c r="T218" s="16"/>
      <c r="U218" s="16"/>
      <c r="V218" s="16"/>
    </row>
    <row r="219" spans="1:22" s="2" customFormat="1" ht="24" hidden="1" customHeight="1">
      <c r="A219" s="737">
        <v>3214</v>
      </c>
      <c r="B219" s="460"/>
      <c r="C219" s="460"/>
      <c r="D219" s="460"/>
      <c r="E219" s="460"/>
      <c r="F219" s="670"/>
      <c r="G219" s="670"/>
      <c r="H219" s="82"/>
      <c r="I219" s="82"/>
      <c r="J219" s="739"/>
      <c r="K219" s="739"/>
      <c r="L219" s="739"/>
      <c r="M219" s="739"/>
      <c r="N219" s="739"/>
      <c r="O219" s="739"/>
      <c r="P219" s="739"/>
      <c r="Q219" s="739"/>
      <c r="R219" s="330"/>
      <c r="S219" s="121"/>
      <c r="T219" s="14"/>
      <c r="U219" s="14"/>
      <c r="V219" s="14"/>
    </row>
    <row r="220" spans="1:22" s="2" customFormat="1" ht="24" hidden="1" customHeight="1">
      <c r="A220" s="738"/>
      <c r="B220" s="489" t="s">
        <v>685</v>
      </c>
      <c r="C220" s="489" t="s">
        <v>686</v>
      </c>
      <c r="D220" s="489" t="s">
        <v>687</v>
      </c>
      <c r="E220" s="489" t="s">
        <v>688</v>
      </c>
      <c r="F220" s="670"/>
      <c r="G220" s="670"/>
      <c r="H220" s="82"/>
      <c r="I220" s="82"/>
      <c r="J220" s="753"/>
      <c r="K220" s="753"/>
      <c r="L220" s="753"/>
      <c r="M220" s="753"/>
      <c r="N220" s="753"/>
      <c r="O220" s="753"/>
      <c r="P220" s="753"/>
      <c r="Q220" s="753"/>
      <c r="R220" s="343"/>
      <c r="S220" s="121"/>
      <c r="T220" s="14"/>
      <c r="U220" s="14"/>
      <c r="V220" s="14"/>
    </row>
    <row r="221" spans="1:22" s="2" customFormat="1" ht="24" hidden="1" customHeight="1">
      <c r="A221" s="737">
        <v>3215</v>
      </c>
      <c r="B221" s="460"/>
      <c r="C221" s="460"/>
      <c r="D221" s="460"/>
      <c r="E221" s="460"/>
      <c r="F221" s="670"/>
      <c r="G221" s="670"/>
      <c r="H221" s="82"/>
      <c r="I221" s="82"/>
      <c r="J221" s="739"/>
      <c r="K221" s="739"/>
      <c r="L221" s="739"/>
      <c r="M221" s="739"/>
      <c r="N221" s="739"/>
      <c r="O221" s="739"/>
      <c r="P221" s="739"/>
      <c r="Q221" s="739"/>
      <c r="R221" s="330"/>
      <c r="S221" s="121"/>
      <c r="T221" s="14"/>
      <c r="U221" s="14"/>
      <c r="V221" s="14"/>
    </row>
    <row r="222" spans="1:22" s="2" customFormat="1" ht="24" hidden="1" customHeight="1">
      <c r="A222" s="738"/>
      <c r="B222" s="489" t="s">
        <v>689</v>
      </c>
      <c r="C222" s="489" t="s">
        <v>690</v>
      </c>
      <c r="D222" s="489" t="s">
        <v>692</v>
      </c>
      <c r="E222" s="489" t="s">
        <v>691</v>
      </c>
      <c r="F222" s="670"/>
      <c r="G222" s="670"/>
      <c r="H222" s="82"/>
      <c r="I222" s="82"/>
      <c r="J222" s="753"/>
      <c r="K222" s="753"/>
      <c r="L222" s="753"/>
      <c r="M222" s="753"/>
      <c r="N222" s="753"/>
      <c r="O222" s="753"/>
      <c r="P222" s="753"/>
      <c r="Q222" s="753"/>
      <c r="R222" s="343"/>
      <c r="S222" s="121"/>
      <c r="T222" s="14"/>
      <c r="U222" s="14"/>
      <c r="V222" s="14"/>
    </row>
    <row r="223" spans="1:22" s="2" customFormat="1" ht="24" hidden="1" customHeight="1">
      <c r="A223" s="737">
        <v>3216</v>
      </c>
      <c r="B223" s="460"/>
      <c r="C223" s="460"/>
      <c r="D223" s="460"/>
      <c r="E223" s="460"/>
      <c r="F223" s="677"/>
      <c r="G223" s="670"/>
      <c r="H223" s="82"/>
      <c r="I223" s="82"/>
      <c r="J223" s="739"/>
      <c r="K223" s="739"/>
      <c r="L223" s="739"/>
      <c r="M223" s="739"/>
      <c r="N223" s="739"/>
      <c r="O223" s="739"/>
      <c r="P223" s="739"/>
      <c r="Q223" s="739"/>
      <c r="R223" s="245"/>
      <c r="T223" s="14"/>
      <c r="U223" s="14"/>
      <c r="V223" s="14"/>
    </row>
    <row r="224" spans="1:22" s="2" customFormat="1" ht="24" hidden="1" customHeight="1">
      <c r="A224" s="738"/>
      <c r="B224" s="489" t="s">
        <v>693</v>
      </c>
      <c r="C224" s="489" t="s">
        <v>694</v>
      </c>
      <c r="D224" s="489" t="s">
        <v>695</v>
      </c>
      <c r="E224" s="489" t="s">
        <v>696</v>
      </c>
      <c r="F224" s="670"/>
      <c r="G224" s="670"/>
      <c r="H224" s="82"/>
      <c r="I224" s="82"/>
      <c r="J224" s="753"/>
      <c r="K224" s="753"/>
      <c r="L224" s="753"/>
      <c r="M224" s="753"/>
      <c r="N224" s="753"/>
      <c r="O224" s="753"/>
      <c r="P224" s="753"/>
      <c r="Q224" s="753"/>
      <c r="R224" s="39"/>
      <c r="T224" s="14"/>
      <c r="U224" s="14"/>
      <c r="V224" s="14"/>
    </row>
    <row r="225" spans="1:22" s="2" customFormat="1" ht="24" customHeight="1" thickTop="1">
      <c r="A225" s="765">
        <v>3211</v>
      </c>
      <c r="B225" s="547"/>
      <c r="C225" s="310"/>
      <c r="D225" s="501"/>
      <c r="E225" s="515"/>
      <c r="F225" s="670"/>
      <c r="G225" s="670"/>
      <c r="H225" s="82"/>
      <c r="I225" s="82"/>
      <c r="J225" s="739"/>
      <c r="K225" s="739"/>
      <c r="L225" s="739"/>
      <c r="M225" s="739"/>
      <c r="N225" s="739"/>
      <c r="O225" s="739"/>
      <c r="P225" s="739"/>
      <c r="Q225" s="739">
        <v>3</v>
      </c>
      <c r="R225" s="245"/>
      <c r="S225" s="132"/>
      <c r="U225" s="8"/>
      <c r="V225" s="8"/>
    </row>
    <row r="226" spans="1:22" s="2" customFormat="1" ht="24" customHeight="1" thickBot="1">
      <c r="A226" s="738"/>
      <c r="B226" s="556"/>
      <c r="C226" s="461"/>
      <c r="D226" s="556"/>
      <c r="E226" s="482"/>
      <c r="F226" s="670">
        <v>0</v>
      </c>
      <c r="G226" s="670">
        <f>4-F226</f>
        <v>4</v>
      </c>
      <c r="H226" s="82"/>
      <c r="I226" s="82"/>
      <c r="J226" s="753"/>
      <c r="K226" s="753"/>
      <c r="L226" s="753"/>
      <c r="M226" s="753"/>
      <c r="N226" s="753"/>
      <c r="O226" s="753"/>
      <c r="P226" s="753"/>
      <c r="Q226" s="753"/>
      <c r="R226" s="308"/>
      <c r="S226" s="343"/>
      <c r="U226" s="16"/>
      <c r="V226" s="16"/>
    </row>
    <row r="227" spans="1:22" s="2" customFormat="1" ht="24" customHeight="1">
      <c r="A227" s="737">
        <v>3212</v>
      </c>
      <c r="B227" s="515"/>
      <c r="C227" s="515"/>
      <c r="D227" s="501"/>
      <c r="E227" s="501"/>
      <c r="F227" s="670"/>
      <c r="G227" s="670"/>
      <c r="H227" s="82"/>
      <c r="I227" s="82"/>
      <c r="J227" s="739"/>
      <c r="K227" s="739"/>
      <c r="L227" s="739"/>
      <c r="M227" s="739"/>
      <c r="N227" s="739"/>
      <c r="O227" s="739"/>
      <c r="P227" s="739"/>
      <c r="Q227" s="739">
        <v>3</v>
      </c>
      <c r="R227" s="477"/>
      <c r="S227" s="352"/>
      <c r="T227" s="8"/>
      <c r="U227" s="8"/>
      <c r="V227" s="8"/>
    </row>
    <row r="228" spans="1:22" s="2" customFormat="1" ht="24" customHeight="1" thickBot="1">
      <c r="A228" s="738"/>
      <c r="B228" s="502"/>
      <c r="C228" s="502"/>
      <c r="D228" s="502"/>
      <c r="E228" s="502"/>
      <c r="F228" s="670">
        <v>0</v>
      </c>
      <c r="G228" s="670">
        <f>4-F228</f>
        <v>4</v>
      </c>
      <c r="H228" s="82"/>
      <c r="I228" s="82"/>
      <c r="J228" s="753"/>
      <c r="K228" s="753"/>
      <c r="L228" s="753"/>
      <c r="M228" s="753"/>
      <c r="N228" s="753"/>
      <c r="O228" s="753"/>
      <c r="P228" s="753"/>
      <c r="Q228" s="753"/>
      <c r="R228" s="491"/>
      <c r="S228" s="121"/>
      <c r="T228" s="16"/>
      <c r="U228" s="16"/>
      <c r="V228" s="16"/>
    </row>
    <row r="229" spans="1:22" s="2" customFormat="1" ht="24" customHeight="1">
      <c r="A229" s="737">
        <v>3213</v>
      </c>
      <c r="B229" s="310"/>
      <c r="C229" s="310"/>
      <c r="D229" s="547"/>
      <c r="E229" s="547"/>
      <c r="F229" s="670"/>
      <c r="G229" s="670"/>
      <c r="H229" s="82"/>
      <c r="I229" s="82"/>
      <c r="J229" s="739"/>
      <c r="K229" s="739"/>
      <c r="L229" s="739"/>
      <c r="M229" s="739"/>
      <c r="N229" s="739"/>
      <c r="O229" s="739"/>
      <c r="P229" s="739"/>
      <c r="Q229" s="739">
        <v>3</v>
      </c>
      <c r="R229" s="38"/>
      <c r="S229" s="121"/>
      <c r="T229" s="8"/>
      <c r="U229" s="8"/>
      <c r="V229" s="8"/>
    </row>
    <row r="230" spans="1:22" s="2" customFormat="1" ht="24" customHeight="1" thickBot="1">
      <c r="A230" s="738"/>
      <c r="B230" s="482"/>
      <c r="C230" s="482"/>
      <c r="D230" s="556"/>
      <c r="E230" s="562"/>
      <c r="F230" s="670">
        <v>0</v>
      </c>
      <c r="G230" s="670">
        <f>4-F230</f>
        <v>4</v>
      </c>
      <c r="H230" s="82"/>
      <c r="I230" s="82"/>
      <c r="J230" s="753"/>
      <c r="K230" s="753"/>
      <c r="L230" s="753"/>
      <c r="M230" s="753"/>
      <c r="N230" s="753"/>
      <c r="O230" s="753"/>
      <c r="P230" s="753"/>
      <c r="Q230" s="753"/>
      <c r="R230" s="471"/>
      <c r="S230" s="121"/>
      <c r="T230" s="16"/>
      <c r="U230" s="16"/>
      <c r="V230" s="16"/>
    </row>
    <row r="231" spans="1:22" s="2" customFormat="1" ht="24" customHeight="1">
      <c r="A231" s="737">
        <v>3214</v>
      </c>
      <c r="B231" s="310"/>
      <c r="C231" s="310"/>
      <c r="D231" s="547"/>
      <c r="E231" s="310"/>
      <c r="F231" s="670"/>
      <c r="G231" s="670"/>
      <c r="H231" s="82"/>
      <c r="I231" s="82"/>
      <c r="J231" s="739"/>
      <c r="K231" s="739"/>
      <c r="L231" s="739"/>
      <c r="M231" s="739"/>
      <c r="N231" s="739"/>
      <c r="O231" s="739"/>
      <c r="P231" s="739"/>
      <c r="Q231" s="739">
        <v>4</v>
      </c>
      <c r="R231" s="474"/>
      <c r="S231" s="121"/>
      <c r="T231" s="14"/>
      <c r="U231" s="14"/>
      <c r="V231" s="14"/>
    </row>
    <row r="232" spans="1:22" s="2" customFormat="1" ht="24" customHeight="1" thickBot="1">
      <c r="A232" s="738"/>
      <c r="B232" s="517"/>
      <c r="C232" s="524"/>
      <c r="D232" s="548"/>
      <c r="E232" s="517"/>
      <c r="F232" s="670">
        <v>0</v>
      </c>
      <c r="G232" s="670">
        <f>4-F232</f>
        <v>4</v>
      </c>
      <c r="H232" s="82"/>
      <c r="I232" s="82"/>
      <c r="J232" s="753"/>
      <c r="K232" s="753"/>
      <c r="L232" s="753"/>
      <c r="M232" s="753"/>
      <c r="N232" s="753"/>
      <c r="O232" s="753"/>
      <c r="P232" s="753"/>
      <c r="Q232" s="753"/>
      <c r="R232" s="343"/>
      <c r="S232" s="121"/>
      <c r="T232" s="14"/>
      <c r="U232" s="14"/>
      <c r="V232" s="14"/>
    </row>
    <row r="233" spans="1:22" s="2" customFormat="1" ht="24" customHeight="1">
      <c r="A233" s="737">
        <v>3215</v>
      </c>
      <c r="B233" s="310"/>
      <c r="C233" s="501"/>
      <c r="D233" s="310"/>
      <c r="E233" s="501"/>
      <c r="F233" s="670"/>
      <c r="G233" s="670"/>
      <c r="H233" s="82"/>
      <c r="I233" s="82"/>
      <c r="J233" s="739"/>
      <c r="K233" s="739"/>
      <c r="L233" s="739"/>
      <c r="M233" s="739"/>
      <c r="N233" s="739"/>
      <c r="O233" s="739"/>
      <c r="P233" s="739"/>
      <c r="Q233" s="739">
        <v>4</v>
      </c>
      <c r="R233" s="330"/>
      <c r="S233" s="121"/>
      <c r="T233" s="14"/>
      <c r="U233" s="14"/>
      <c r="V233" s="14"/>
    </row>
    <row r="234" spans="1:22" s="2" customFormat="1" ht="24" customHeight="1" thickBot="1">
      <c r="A234" s="738"/>
      <c r="B234" s="517"/>
      <c r="C234" s="518"/>
      <c r="D234" s="517"/>
      <c r="E234" s="518"/>
      <c r="F234" s="670">
        <v>0</v>
      </c>
      <c r="G234" s="670">
        <f>4-F234</f>
        <v>4</v>
      </c>
      <c r="H234" s="82"/>
      <c r="I234" s="82"/>
      <c r="J234" s="753"/>
      <c r="K234" s="753"/>
      <c r="L234" s="753"/>
      <c r="M234" s="753"/>
      <c r="N234" s="753"/>
      <c r="O234" s="753"/>
      <c r="P234" s="753"/>
      <c r="Q234" s="753"/>
      <c r="R234" s="343"/>
      <c r="S234" s="121"/>
      <c r="T234" s="14"/>
      <c r="U234" s="14"/>
      <c r="V234" s="14"/>
    </row>
    <row r="235" spans="1:22" s="2" customFormat="1" ht="24" customHeight="1">
      <c r="A235" s="737">
        <v>3216</v>
      </c>
      <c r="B235" s="501"/>
      <c r="C235" s="310"/>
      <c r="D235" s="547"/>
      <c r="E235" s="310"/>
      <c r="F235" s="677"/>
      <c r="G235" s="670"/>
      <c r="H235" s="82"/>
      <c r="I235" s="82"/>
      <c r="J235" s="739"/>
      <c r="K235" s="739"/>
      <c r="L235" s="739"/>
      <c r="M235" s="739"/>
      <c r="N235" s="739"/>
      <c r="O235" s="739"/>
      <c r="P235" s="739">
        <v>1</v>
      </c>
      <c r="Q235" s="739">
        <v>4</v>
      </c>
      <c r="R235" s="245"/>
      <c r="T235" s="14"/>
      <c r="U235" s="14"/>
      <c r="V235" s="14"/>
    </row>
    <row r="236" spans="1:22" s="2" customFormat="1" ht="24" customHeight="1" thickBot="1">
      <c r="A236" s="738"/>
      <c r="B236" s="502"/>
      <c r="C236" s="517"/>
      <c r="D236" s="548"/>
      <c r="E236" s="517"/>
      <c r="F236" s="670">
        <v>0</v>
      </c>
      <c r="G236" s="670">
        <f>4-F236</f>
        <v>4</v>
      </c>
      <c r="H236" s="82"/>
      <c r="I236" s="82"/>
      <c r="J236" s="753"/>
      <c r="K236" s="753"/>
      <c r="L236" s="753"/>
      <c r="M236" s="753"/>
      <c r="N236" s="753"/>
      <c r="O236" s="753"/>
      <c r="P236" s="753"/>
      <c r="Q236" s="753"/>
      <c r="R236" s="39"/>
      <c r="T236" s="14"/>
      <c r="U236" s="14"/>
      <c r="V236" s="14"/>
    </row>
    <row r="237" spans="1:22" s="2" customFormat="1" ht="24" hidden="1" customHeight="1">
      <c r="A237" s="23" t="s">
        <v>547</v>
      </c>
      <c r="B237" s="153">
        <v>0</v>
      </c>
      <c r="C237" s="154" t="s">
        <v>548</v>
      </c>
      <c r="D237" s="153">
        <f>F194-B237-B238-D238</f>
        <v>8</v>
      </c>
      <c r="E237" s="218" t="s">
        <v>568</v>
      </c>
      <c r="F237" s="671"/>
      <c r="G237" s="670"/>
      <c r="H237" s="82"/>
      <c r="I237" s="82"/>
      <c r="J237" s="34">
        <f>SUM(J195:J236)</f>
        <v>20</v>
      </c>
      <c r="K237" s="34">
        <f t="shared" ref="K237:P237" si="6">SUM(K195:K236)</f>
        <v>0</v>
      </c>
      <c r="L237" s="34">
        <f t="shared" si="6"/>
        <v>0</v>
      </c>
      <c r="M237" s="34">
        <f t="shared" si="6"/>
        <v>0</v>
      </c>
      <c r="N237" s="34">
        <f t="shared" si="6"/>
        <v>0</v>
      </c>
      <c r="O237" s="34">
        <f t="shared" si="6"/>
        <v>0</v>
      </c>
      <c r="P237" s="34">
        <f t="shared" si="6"/>
        <v>3</v>
      </c>
      <c r="Q237" s="34">
        <f>SUM(Q195:Q236)</f>
        <v>25</v>
      </c>
      <c r="R237" s="34">
        <f>J237+K237+L237+M237+N237+O237+P237+Q237</f>
        <v>48</v>
      </c>
      <c r="T237" s="14"/>
      <c r="U237" s="14"/>
      <c r="V237" s="14"/>
    </row>
    <row r="238" spans="1:22" s="2" customFormat="1" ht="24" hidden="1" customHeight="1">
      <c r="A238" s="24" t="s">
        <v>549</v>
      </c>
      <c r="B238" s="206">
        <v>0</v>
      </c>
      <c r="C238" s="207" t="s">
        <v>550</v>
      </c>
      <c r="D238" s="206">
        <v>0</v>
      </c>
      <c r="E238" s="206">
        <f>F194</f>
        <v>8</v>
      </c>
      <c r="F238" s="671" t="s">
        <v>19</v>
      </c>
      <c r="G238" s="670">
        <v>14</v>
      </c>
      <c r="H238" s="82"/>
      <c r="I238" s="82"/>
      <c r="J238" s="34" t="s">
        <v>626</v>
      </c>
      <c r="K238" s="34"/>
      <c r="L238" s="34"/>
      <c r="M238" s="34"/>
      <c r="N238" s="34"/>
      <c r="O238" s="34"/>
      <c r="P238" s="34"/>
      <c r="Q238" s="34"/>
      <c r="R238" s="34"/>
      <c r="T238" s="14"/>
      <c r="U238" s="14"/>
      <c r="V238" s="14"/>
    </row>
    <row r="239" spans="1:22" s="2" customFormat="1" ht="45" customHeight="1" thickBot="1">
      <c r="A239" s="744" t="str">
        <f>A192</f>
        <v>宏國學校財團法人宏國德霖科技大學114學年度第一學期學生宿舍床位分配表</v>
      </c>
      <c r="B239" s="745"/>
      <c r="C239" s="745"/>
      <c r="D239" s="745"/>
      <c r="E239" s="745"/>
      <c r="F239" s="667" t="s">
        <v>176</v>
      </c>
      <c r="G239" s="680">
        <f>F241+G241</f>
        <v>58</v>
      </c>
      <c r="H239" s="88"/>
      <c r="I239" s="88"/>
      <c r="J239" s="746" t="s">
        <v>556</v>
      </c>
      <c r="K239" s="747"/>
      <c r="L239" s="747"/>
      <c r="M239" s="747"/>
      <c r="N239" s="747"/>
      <c r="O239" s="747"/>
      <c r="P239" s="747"/>
      <c r="Q239" s="748"/>
      <c r="R239" s="122"/>
      <c r="S239" s="132"/>
      <c r="T239" s="14"/>
      <c r="U239" s="14"/>
      <c r="V239" s="14"/>
    </row>
    <row r="240" spans="1:22" s="2" customFormat="1" ht="24" customHeight="1">
      <c r="A240" s="737" t="s">
        <v>13</v>
      </c>
      <c r="B240" s="214" t="s">
        <v>24</v>
      </c>
      <c r="C240" s="214" t="s">
        <v>20</v>
      </c>
      <c r="D240" s="214" t="s">
        <v>45</v>
      </c>
      <c r="E240" s="214" t="s">
        <v>46</v>
      </c>
      <c r="F240" s="669" t="s">
        <v>175</v>
      </c>
      <c r="G240" s="669" t="s">
        <v>177</v>
      </c>
      <c r="H240" s="81"/>
      <c r="I240" s="81"/>
      <c r="J240" s="367" t="s">
        <v>555</v>
      </c>
      <c r="K240" s="749" t="s">
        <v>557</v>
      </c>
      <c r="L240" s="747"/>
      <c r="M240" s="747"/>
      <c r="N240" s="747"/>
      <c r="O240" s="747"/>
      <c r="P240" s="747"/>
      <c r="Q240" s="748"/>
      <c r="R240" s="122"/>
      <c r="S240" s="133"/>
      <c r="T240" s="14"/>
      <c r="U240" s="14"/>
      <c r="V240" s="14"/>
    </row>
    <row r="241" spans="1:22" s="2" customFormat="1" ht="21.75" customHeight="1" thickBot="1">
      <c r="A241" s="738"/>
      <c r="B241" s="215" t="s">
        <v>27</v>
      </c>
      <c r="C241" s="216" t="s">
        <v>14</v>
      </c>
      <c r="D241" s="215" t="s">
        <v>27</v>
      </c>
      <c r="E241" s="215" t="s">
        <v>27</v>
      </c>
      <c r="F241" s="670">
        <f>F243+F245+F247+F249+F251+F253+F255+F257+F259+F261+F263+F265+F267+F269+F271</f>
        <v>40</v>
      </c>
      <c r="G241" s="670">
        <f>G243+G245+G247+G249+G251+G253+G255+G257+G259+G261+G263+G265+G267+G269+G271</f>
        <v>18</v>
      </c>
      <c r="H241" s="82"/>
      <c r="I241" s="82"/>
      <c r="J241" s="368" t="s">
        <v>555</v>
      </c>
      <c r="K241" s="368" t="s">
        <v>622</v>
      </c>
      <c r="L241" s="368" t="s">
        <v>621</v>
      </c>
      <c r="M241" s="369" t="s">
        <v>560</v>
      </c>
      <c r="N241" s="366" t="s">
        <v>561</v>
      </c>
      <c r="O241" s="370" t="s">
        <v>576</v>
      </c>
      <c r="P241" s="370" t="s">
        <v>618</v>
      </c>
      <c r="Q241" s="370" t="s">
        <v>701</v>
      </c>
      <c r="R241" s="14"/>
      <c r="S241" s="132"/>
      <c r="T241" s="14"/>
      <c r="U241" s="14"/>
      <c r="V241" s="14"/>
    </row>
    <row r="242" spans="1:22" s="2" customFormat="1" ht="24" customHeight="1">
      <c r="A242" s="737">
        <v>4101</v>
      </c>
      <c r="B242" s="547"/>
      <c r="C242" s="310"/>
      <c r="D242" s="547"/>
      <c r="E242" s="310"/>
      <c r="F242" s="670"/>
      <c r="G242" s="670"/>
      <c r="H242" s="82"/>
      <c r="I242" s="82"/>
      <c r="J242" s="739"/>
      <c r="K242" s="739"/>
      <c r="L242" s="739"/>
      <c r="M242" s="739"/>
      <c r="N242" s="739"/>
      <c r="O242" s="739"/>
      <c r="P242" s="739"/>
      <c r="Q242" s="739">
        <v>3</v>
      </c>
      <c r="R242" s="34"/>
      <c r="S242" s="133"/>
      <c r="T242" s="14"/>
      <c r="U242" s="14"/>
      <c r="V242" s="14"/>
    </row>
    <row r="243" spans="1:22" s="2" customFormat="1" ht="24" customHeight="1" thickBot="1">
      <c r="A243" s="738"/>
      <c r="B243" s="556"/>
      <c r="C243" s="482"/>
      <c r="D243" s="556"/>
      <c r="E243" s="482"/>
      <c r="F243" s="674">
        <v>0</v>
      </c>
      <c r="G243" s="670">
        <f>2-F243</f>
        <v>2</v>
      </c>
      <c r="H243" s="273"/>
      <c r="I243" s="273"/>
      <c r="J243" s="740"/>
      <c r="K243" s="740"/>
      <c r="L243" s="740"/>
      <c r="M243" s="740"/>
      <c r="N243" s="740"/>
      <c r="O243" s="740"/>
      <c r="P243" s="740"/>
      <c r="Q243" s="740"/>
      <c r="R243" s="122">
        <v>4</v>
      </c>
      <c r="S243" s="132"/>
      <c r="T243" s="14"/>
      <c r="U243" s="14"/>
      <c r="V243" s="14"/>
    </row>
    <row r="244" spans="1:22" s="2" customFormat="1" ht="24" customHeight="1">
      <c r="A244" s="737">
        <v>4103</v>
      </c>
      <c r="B244" s="559" t="s">
        <v>1002</v>
      </c>
      <c r="C244" s="559" t="s">
        <v>1002</v>
      </c>
      <c r="D244" s="559" t="s">
        <v>1002</v>
      </c>
      <c r="E244" s="559" t="s">
        <v>1011</v>
      </c>
      <c r="F244" s="670"/>
      <c r="G244" s="670"/>
      <c r="H244" s="82"/>
      <c r="I244" s="82"/>
      <c r="J244" s="739"/>
      <c r="K244" s="739"/>
      <c r="L244" s="739"/>
      <c r="M244" s="739"/>
      <c r="N244" s="739"/>
      <c r="O244" s="739"/>
      <c r="P244" s="739">
        <v>2</v>
      </c>
      <c r="Q244" s="739">
        <v>1</v>
      </c>
      <c r="R244" s="270"/>
      <c r="S244" s="133"/>
      <c r="T244" s="14"/>
      <c r="U244" s="14"/>
      <c r="V244" s="14"/>
    </row>
    <row r="245" spans="1:22" s="2" customFormat="1" ht="24" customHeight="1" thickBot="1">
      <c r="A245" s="738"/>
      <c r="B245" s="561" t="s">
        <v>1046</v>
      </c>
      <c r="C245" s="561" t="s">
        <v>1047</v>
      </c>
      <c r="D245" s="561" t="s">
        <v>1048</v>
      </c>
      <c r="E245" s="658" t="s">
        <v>1049</v>
      </c>
      <c r="F245" s="670">
        <v>4</v>
      </c>
      <c r="G245" s="670">
        <f>4-F245</f>
        <v>0</v>
      </c>
      <c r="H245" s="82"/>
      <c r="I245" s="82"/>
      <c r="J245" s="740"/>
      <c r="K245" s="740"/>
      <c r="L245" s="740"/>
      <c r="M245" s="740"/>
      <c r="N245" s="740"/>
      <c r="O245" s="740"/>
      <c r="P245" s="740"/>
      <c r="Q245" s="740"/>
      <c r="R245" s="271"/>
      <c r="S245" s="263"/>
      <c r="T245" s="14"/>
      <c r="U245" s="14"/>
      <c r="V245" s="14"/>
    </row>
    <row r="246" spans="1:22" s="2" customFormat="1" ht="24" customHeight="1">
      <c r="A246" s="737">
        <v>4104</v>
      </c>
      <c r="B246" s="627"/>
      <c r="C246" s="608" t="s">
        <v>814</v>
      </c>
      <c r="D246" s="627"/>
      <c r="E246" s="560" t="s">
        <v>793</v>
      </c>
      <c r="F246" s="670"/>
      <c r="G246" s="670"/>
      <c r="H246" s="82"/>
      <c r="I246" s="82"/>
      <c r="J246" s="739">
        <v>1</v>
      </c>
      <c r="K246" s="739"/>
      <c r="L246" s="739"/>
      <c r="M246" s="739"/>
      <c r="N246" s="739">
        <v>1</v>
      </c>
      <c r="O246" s="739"/>
      <c r="P246" s="739"/>
      <c r="Q246" s="739">
        <v>1</v>
      </c>
      <c r="R246" s="95"/>
      <c r="S246" s="346"/>
      <c r="T246" s="14"/>
      <c r="U246" s="14"/>
      <c r="V246" s="14"/>
    </row>
    <row r="247" spans="1:22" s="2" customFormat="1" ht="24" customHeight="1" thickBot="1">
      <c r="A247" s="738"/>
      <c r="B247" s="556"/>
      <c r="C247" s="607" t="s">
        <v>1044</v>
      </c>
      <c r="D247" s="556"/>
      <c r="E247" s="561" t="s">
        <v>1045</v>
      </c>
      <c r="F247" s="670">
        <v>1</v>
      </c>
      <c r="G247" s="670">
        <f>4-F247</f>
        <v>3</v>
      </c>
      <c r="H247" s="82"/>
      <c r="I247" s="82"/>
      <c r="J247" s="740"/>
      <c r="K247" s="740"/>
      <c r="L247" s="740"/>
      <c r="M247" s="740"/>
      <c r="N247" s="740"/>
      <c r="O247" s="740"/>
      <c r="P247" s="740"/>
      <c r="Q247" s="740"/>
      <c r="R247" s="255"/>
      <c r="S247" s="263"/>
      <c r="T247" s="14"/>
      <c r="U247" s="14"/>
      <c r="V247" s="14"/>
    </row>
    <row r="248" spans="1:22" s="2" customFormat="1" ht="24" customHeight="1">
      <c r="A248" s="737">
        <v>4105</v>
      </c>
      <c r="B248" s="560" t="s">
        <v>789</v>
      </c>
      <c r="C248" s="559" t="s">
        <v>1011</v>
      </c>
      <c r="D248" s="559" t="s">
        <v>1011</v>
      </c>
      <c r="E248" s="608" t="s">
        <v>794</v>
      </c>
      <c r="F248" s="670"/>
      <c r="G248" s="670"/>
      <c r="H248" s="82"/>
      <c r="I248" s="82"/>
      <c r="J248" s="739"/>
      <c r="K248" s="739"/>
      <c r="L248" s="739"/>
      <c r="M248" s="739">
        <v>3</v>
      </c>
      <c r="N248" s="739"/>
      <c r="O248" s="739"/>
      <c r="P248" s="739"/>
      <c r="Q248" s="739">
        <v>1</v>
      </c>
      <c r="R248" s="95"/>
      <c r="S248" s="95"/>
      <c r="T248" s="14"/>
      <c r="U248" s="14"/>
      <c r="V248" s="14"/>
    </row>
    <row r="249" spans="1:22" s="2" customFormat="1" ht="24" customHeight="1" thickBot="1">
      <c r="A249" s="738"/>
      <c r="B249" s="561" t="s">
        <v>1040</v>
      </c>
      <c r="C249" s="638" t="s">
        <v>1041</v>
      </c>
      <c r="D249" s="638" t="s">
        <v>1042</v>
      </c>
      <c r="E249" s="599" t="s">
        <v>1043</v>
      </c>
      <c r="F249" s="670">
        <v>3</v>
      </c>
      <c r="G249" s="670">
        <f>4-F249</f>
        <v>1</v>
      </c>
      <c r="H249" s="82"/>
      <c r="I249" s="82"/>
      <c r="J249" s="740"/>
      <c r="K249" s="740"/>
      <c r="L249" s="740"/>
      <c r="M249" s="740"/>
      <c r="N249" s="740"/>
      <c r="O249" s="740"/>
      <c r="P249" s="740"/>
      <c r="Q249" s="740"/>
      <c r="R249" s="313"/>
      <c r="S249" s="346"/>
      <c r="T249" s="313"/>
      <c r="U249" s="14"/>
      <c r="V249" s="14"/>
    </row>
    <row r="250" spans="1:22" s="2" customFormat="1" ht="24" customHeight="1">
      <c r="A250" s="741">
        <v>4106</v>
      </c>
      <c r="B250" s="310"/>
      <c r="C250" s="310"/>
      <c r="D250" s="560" t="s">
        <v>727</v>
      </c>
      <c r="E250" s="560" t="s">
        <v>741</v>
      </c>
      <c r="F250" s="670"/>
      <c r="G250" s="670"/>
      <c r="H250" s="82"/>
      <c r="I250" s="82"/>
      <c r="J250" s="739"/>
      <c r="K250" s="739"/>
      <c r="L250" s="739"/>
      <c r="M250" s="739"/>
      <c r="N250" s="739"/>
      <c r="O250" s="739"/>
      <c r="P250" s="739">
        <v>3</v>
      </c>
      <c r="Q250" s="739"/>
      <c r="R250" s="316"/>
      <c r="S250" s="95"/>
      <c r="T250" s="29"/>
      <c r="U250" s="14"/>
      <c r="V250" s="14"/>
    </row>
    <row r="251" spans="1:22" s="2" customFormat="1" ht="24" customHeight="1" thickBot="1">
      <c r="A251" s="742"/>
      <c r="B251" s="461"/>
      <c r="C251" s="482"/>
      <c r="D251" s="561" t="s">
        <v>1038</v>
      </c>
      <c r="E251" s="561" t="s">
        <v>1039</v>
      </c>
      <c r="F251" s="670">
        <v>2</v>
      </c>
      <c r="G251" s="670">
        <f>4-F251</f>
        <v>2</v>
      </c>
      <c r="H251" s="82"/>
      <c r="I251" s="82"/>
      <c r="J251" s="740"/>
      <c r="K251" s="740"/>
      <c r="L251" s="740"/>
      <c r="M251" s="740"/>
      <c r="N251" s="740"/>
      <c r="O251" s="740"/>
      <c r="P251" s="740"/>
      <c r="Q251" s="740"/>
      <c r="R251" s="343"/>
      <c r="S251" s="337"/>
      <c r="T251" s="14"/>
      <c r="U251" s="14"/>
      <c r="V251" s="14"/>
    </row>
    <row r="252" spans="1:22" s="2" customFormat="1" ht="24" customHeight="1">
      <c r="A252" s="741">
        <v>4107</v>
      </c>
      <c r="B252" s="310"/>
      <c r="C252" s="560" t="s">
        <v>728</v>
      </c>
      <c r="D252" s="560" t="s">
        <v>742</v>
      </c>
      <c r="E252" s="560" t="s">
        <v>728</v>
      </c>
      <c r="F252" s="670"/>
      <c r="G252" s="670"/>
      <c r="H252" s="82"/>
      <c r="I252" s="82"/>
      <c r="J252" s="739"/>
      <c r="K252" s="739">
        <v>3</v>
      </c>
      <c r="L252" s="739"/>
      <c r="M252" s="739"/>
      <c r="N252" s="739"/>
      <c r="O252" s="739"/>
      <c r="P252" s="739"/>
      <c r="Q252" s="739"/>
      <c r="R252" s="344"/>
      <c r="S252" s="338"/>
      <c r="T252" s="14"/>
      <c r="U252" s="14"/>
      <c r="V252" s="14"/>
    </row>
    <row r="253" spans="1:22" s="2" customFormat="1" ht="24" customHeight="1" thickBot="1">
      <c r="A253" s="742"/>
      <c r="B253" s="482"/>
      <c r="C253" s="659" t="s">
        <v>1035</v>
      </c>
      <c r="D253" s="633" t="s">
        <v>1036</v>
      </c>
      <c r="E253" s="659" t="s">
        <v>1037</v>
      </c>
      <c r="F253" s="670">
        <v>3</v>
      </c>
      <c r="G253" s="670">
        <f>4-F253</f>
        <v>1</v>
      </c>
      <c r="H253" s="82"/>
      <c r="I253" s="82"/>
      <c r="J253" s="740"/>
      <c r="K253" s="740"/>
      <c r="L253" s="740"/>
      <c r="M253" s="740"/>
      <c r="N253" s="740"/>
      <c r="O253" s="740"/>
      <c r="P253" s="740"/>
      <c r="Q253" s="740"/>
      <c r="R253" s="255"/>
      <c r="S253" s="317"/>
      <c r="T253" s="14"/>
      <c r="U253" s="14"/>
      <c r="V253" s="14"/>
    </row>
    <row r="254" spans="1:22" s="2" customFormat="1" ht="24" customHeight="1">
      <c r="A254" s="737">
        <v>4108</v>
      </c>
      <c r="B254" s="310"/>
      <c r="C254" s="310"/>
      <c r="D254" s="310"/>
      <c r="E254" s="560"/>
      <c r="F254" s="670"/>
      <c r="G254" s="670"/>
      <c r="H254" s="82"/>
      <c r="I254" s="82"/>
      <c r="J254" s="739"/>
      <c r="K254" s="739">
        <v>1</v>
      </c>
      <c r="L254" s="739"/>
      <c r="M254" s="739"/>
      <c r="N254" s="739"/>
      <c r="O254" s="739"/>
      <c r="P254" s="739">
        <v>3</v>
      </c>
      <c r="Q254" s="739"/>
      <c r="R254" s="343"/>
      <c r="S254" s="36"/>
      <c r="T254" s="14"/>
      <c r="U254" s="14"/>
      <c r="V254" s="14"/>
    </row>
    <row r="255" spans="1:22" s="2" customFormat="1" ht="24" customHeight="1" thickBot="1">
      <c r="A255" s="738"/>
      <c r="B255" s="482"/>
      <c r="C255" s="496"/>
      <c r="D255" s="482"/>
      <c r="E255" s="556"/>
      <c r="F255" s="670">
        <v>0</v>
      </c>
      <c r="G255" s="670">
        <f>4-F255</f>
        <v>4</v>
      </c>
      <c r="H255" s="82"/>
      <c r="I255" s="82"/>
      <c r="J255" s="740"/>
      <c r="K255" s="740"/>
      <c r="L255" s="740"/>
      <c r="M255" s="740"/>
      <c r="N255" s="740"/>
      <c r="O255" s="740"/>
      <c r="P255" s="740"/>
      <c r="Q255" s="740"/>
      <c r="R255" s="348"/>
      <c r="S255" s="348"/>
      <c r="T255" s="14"/>
      <c r="U255" s="14"/>
      <c r="V255" s="14"/>
    </row>
    <row r="256" spans="1:22" s="2" customFormat="1" ht="24" customHeight="1">
      <c r="A256" s="741">
        <v>4109</v>
      </c>
      <c r="B256" s="560" t="s">
        <v>741</v>
      </c>
      <c r="C256" s="560" t="s">
        <v>743</v>
      </c>
      <c r="D256" s="559" t="s">
        <v>573</v>
      </c>
      <c r="E256" s="560" t="s">
        <v>741</v>
      </c>
      <c r="F256" s="670"/>
      <c r="G256" s="670"/>
      <c r="H256" s="82"/>
      <c r="I256" s="82"/>
      <c r="J256" s="739"/>
      <c r="K256" s="739"/>
      <c r="L256" s="739"/>
      <c r="M256" s="739"/>
      <c r="N256" s="739"/>
      <c r="O256" s="739"/>
      <c r="P256" s="739">
        <v>4</v>
      </c>
      <c r="Q256" s="739"/>
      <c r="R256" s="330"/>
      <c r="S256" s="338"/>
      <c r="T256" s="35"/>
      <c r="U256" s="317"/>
      <c r="V256" s="320"/>
    </row>
    <row r="257" spans="1:22" s="2" customFormat="1" ht="24" customHeight="1" thickBot="1">
      <c r="A257" s="742"/>
      <c r="B257" s="561" t="s">
        <v>1034</v>
      </c>
      <c r="C257" s="561" t="s">
        <v>1033</v>
      </c>
      <c r="D257" s="561" t="s">
        <v>1032</v>
      </c>
      <c r="E257" s="561" t="s">
        <v>1031</v>
      </c>
      <c r="F257" s="670">
        <v>4</v>
      </c>
      <c r="G257" s="670">
        <f>4-F257</f>
        <v>0</v>
      </c>
      <c r="H257" s="82"/>
      <c r="I257" s="82"/>
      <c r="J257" s="740"/>
      <c r="K257" s="740"/>
      <c r="L257" s="740"/>
      <c r="M257" s="740"/>
      <c r="N257" s="740"/>
      <c r="O257" s="740"/>
      <c r="P257" s="740"/>
      <c r="Q257" s="740"/>
      <c r="R257" s="330"/>
      <c r="S257" s="339"/>
      <c r="T257" s="319"/>
      <c r="U257" s="319"/>
      <c r="V257" s="320"/>
    </row>
    <row r="258" spans="1:22" s="2" customFormat="1" ht="24" customHeight="1">
      <c r="A258" s="741">
        <v>4110</v>
      </c>
      <c r="B258" s="560" t="s">
        <v>1011</v>
      </c>
      <c r="C258" s="560" t="s">
        <v>737</v>
      </c>
      <c r="D258" s="559" t="s">
        <v>744</v>
      </c>
      <c r="E258" s="560" t="s">
        <v>745</v>
      </c>
      <c r="F258" s="670"/>
      <c r="G258" s="670"/>
      <c r="H258" s="82"/>
      <c r="I258" s="82"/>
      <c r="J258" s="739"/>
      <c r="K258" s="739"/>
      <c r="L258" s="739"/>
      <c r="M258" s="739"/>
      <c r="N258" s="739"/>
      <c r="O258" s="739"/>
      <c r="P258" s="739">
        <v>3</v>
      </c>
      <c r="Q258" s="739">
        <v>1</v>
      </c>
      <c r="R258" s="330"/>
      <c r="S258" s="343"/>
      <c r="T258" s="14"/>
      <c r="U258" s="14"/>
      <c r="V258" s="14"/>
    </row>
    <row r="259" spans="1:22" s="2" customFormat="1" ht="24" customHeight="1" thickBot="1">
      <c r="A259" s="742"/>
      <c r="B259" s="561" t="s">
        <v>1027</v>
      </c>
      <c r="C259" s="561" t="s">
        <v>1028</v>
      </c>
      <c r="D259" s="561" t="s">
        <v>1029</v>
      </c>
      <c r="E259" s="561" t="s">
        <v>1030</v>
      </c>
      <c r="F259" s="670">
        <v>4</v>
      </c>
      <c r="G259" s="670">
        <f>4-F259</f>
        <v>0</v>
      </c>
      <c r="H259" s="82"/>
      <c r="I259" s="82"/>
      <c r="J259" s="740"/>
      <c r="K259" s="740"/>
      <c r="L259" s="740"/>
      <c r="M259" s="740"/>
      <c r="N259" s="740"/>
      <c r="O259" s="740"/>
      <c r="P259" s="740"/>
      <c r="Q259" s="740"/>
      <c r="R259" s="330"/>
      <c r="S259" s="347"/>
      <c r="T259" s="14"/>
      <c r="U259" s="14"/>
      <c r="V259" s="14"/>
    </row>
    <row r="260" spans="1:22" s="2" customFormat="1" ht="24" customHeight="1">
      <c r="A260" s="741">
        <v>4111</v>
      </c>
      <c r="B260" s="560" t="s">
        <v>1011</v>
      </c>
      <c r="C260" s="560" t="s">
        <v>741</v>
      </c>
      <c r="D260" s="560" t="s">
        <v>1011</v>
      </c>
      <c r="E260" s="310"/>
      <c r="F260" s="670"/>
      <c r="G260" s="670"/>
      <c r="H260" s="82"/>
      <c r="I260" s="82"/>
      <c r="J260" s="739"/>
      <c r="K260" s="739"/>
      <c r="L260" s="739"/>
      <c r="M260" s="739"/>
      <c r="N260" s="739"/>
      <c r="O260" s="739"/>
      <c r="P260" s="739">
        <v>2</v>
      </c>
      <c r="Q260" s="739">
        <v>2</v>
      </c>
      <c r="R260" s="95"/>
      <c r="S260" s="337"/>
      <c r="T260" s="14"/>
      <c r="U260" s="14"/>
      <c r="V260" s="14"/>
    </row>
    <row r="261" spans="1:22" s="2" customFormat="1" ht="24" customHeight="1" thickBot="1">
      <c r="A261" s="742"/>
      <c r="B261" s="650" t="s">
        <v>1026</v>
      </c>
      <c r="C261" s="652" t="s">
        <v>1025</v>
      </c>
      <c r="D261" s="561" t="s">
        <v>1024</v>
      </c>
      <c r="E261" s="461"/>
      <c r="F261" s="670">
        <v>3</v>
      </c>
      <c r="G261" s="670">
        <f>4-F261</f>
        <v>1</v>
      </c>
      <c r="H261" s="82"/>
      <c r="I261" s="82"/>
      <c r="J261" s="740"/>
      <c r="K261" s="740"/>
      <c r="L261" s="740"/>
      <c r="M261" s="740"/>
      <c r="N261" s="740"/>
      <c r="O261" s="740"/>
      <c r="P261" s="740"/>
      <c r="Q261" s="740"/>
      <c r="R261" s="343"/>
      <c r="S261" s="340"/>
      <c r="T261" s="320"/>
      <c r="U261" s="320"/>
      <c r="V261" s="14"/>
    </row>
    <row r="262" spans="1:22" s="2" customFormat="1" ht="24" customHeight="1">
      <c r="A262" s="741">
        <v>4112</v>
      </c>
      <c r="B262" s="559" t="s">
        <v>1002</v>
      </c>
      <c r="C262" s="559" t="s">
        <v>1002</v>
      </c>
      <c r="D262" s="560" t="s">
        <v>727</v>
      </c>
      <c r="E262" s="559" t="s">
        <v>1167</v>
      </c>
      <c r="F262" s="670"/>
      <c r="G262" s="670"/>
      <c r="H262" s="82"/>
      <c r="I262" s="82"/>
      <c r="J262" s="739"/>
      <c r="K262" s="739"/>
      <c r="L262" s="739"/>
      <c r="M262" s="739"/>
      <c r="N262" s="739"/>
      <c r="O262" s="739"/>
      <c r="P262" s="739">
        <v>4</v>
      </c>
      <c r="Q262" s="739"/>
      <c r="R262" s="349"/>
      <c r="S262" s="337"/>
      <c r="T262" s="320"/>
      <c r="U262" s="320"/>
      <c r="V262" s="14"/>
    </row>
    <row r="263" spans="1:22" s="2" customFormat="1" ht="24" customHeight="1" thickBot="1">
      <c r="A263" s="742"/>
      <c r="B263" s="638" t="s">
        <v>1020</v>
      </c>
      <c r="C263" s="638" t="s">
        <v>1021</v>
      </c>
      <c r="D263" s="561" t="s">
        <v>1022</v>
      </c>
      <c r="E263" s="638" t="s">
        <v>1023</v>
      </c>
      <c r="F263" s="670">
        <v>4</v>
      </c>
      <c r="G263" s="670">
        <f>4-F263</f>
        <v>0</v>
      </c>
      <c r="H263" s="82"/>
      <c r="I263" s="82"/>
      <c r="J263" s="740"/>
      <c r="K263" s="740"/>
      <c r="L263" s="740"/>
      <c r="M263" s="740"/>
      <c r="N263" s="740"/>
      <c r="O263" s="740"/>
      <c r="P263" s="740"/>
      <c r="Q263" s="740"/>
      <c r="R263" s="286"/>
      <c r="S263" s="337"/>
      <c r="T263" s="320"/>
      <c r="U263" s="320"/>
      <c r="V263" s="14"/>
    </row>
    <row r="264" spans="1:22" s="2" customFormat="1" ht="24" customHeight="1">
      <c r="A264" s="741">
        <v>4113</v>
      </c>
      <c r="B264" s="484"/>
      <c r="C264" s="310"/>
      <c r="D264" s="310"/>
      <c r="E264" s="559"/>
      <c r="F264" s="670"/>
      <c r="G264" s="670"/>
      <c r="H264" s="82"/>
      <c r="I264" s="82"/>
      <c r="J264" s="739"/>
      <c r="K264" s="739">
        <v>3</v>
      </c>
      <c r="L264" s="739"/>
      <c r="M264" s="739"/>
      <c r="N264" s="739"/>
      <c r="O264" s="739"/>
      <c r="P264" s="739"/>
      <c r="Q264" s="739"/>
      <c r="R264" s="330"/>
      <c r="S264" s="339"/>
      <c r="T264" s="320"/>
      <c r="U264" s="320"/>
      <c r="V264" s="14"/>
    </row>
    <row r="265" spans="1:22" s="2" customFormat="1" ht="24" customHeight="1" thickBot="1">
      <c r="A265" s="742"/>
      <c r="B265" s="483"/>
      <c r="C265" s="496"/>
      <c r="D265" s="483"/>
      <c r="E265" s="548"/>
      <c r="F265" s="670">
        <v>0</v>
      </c>
      <c r="G265" s="670">
        <f>4-F265</f>
        <v>4</v>
      </c>
      <c r="H265" s="82"/>
      <c r="I265" s="82"/>
      <c r="J265" s="740"/>
      <c r="K265" s="740"/>
      <c r="L265" s="740"/>
      <c r="M265" s="740"/>
      <c r="N265" s="740"/>
      <c r="O265" s="740"/>
      <c r="P265" s="740"/>
      <c r="Q265" s="752"/>
      <c r="R265" s="343"/>
      <c r="S265" s="337"/>
      <c r="T265" s="320"/>
      <c r="U265" s="320"/>
      <c r="V265" s="14"/>
    </row>
    <row r="266" spans="1:22" s="2" customFormat="1" ht="24" customHeight="1">
      <c r="A266" s="741">
        <v>4114</v>
      </c>
      <c r="B266" s="559" t="s">
        <v>1011</v>
      </c>
      <c r="C266" s="559" t="s">
        <v>1011</v>
      </c>
      <c r="D266" s="559" t="s">
        <v>1002</v>
      </c>
      <c r="E266" s="559" t="s">
        <v>1011</v>
      </c>
      <c r="F266" s="670"/>
      <c r="G266" s="670"/>
      <c r="H266" s="82"/>
      <c r="I266" s="82"/>
      <c r="J266" s="739"/>
      <c r="K266" s="739"/>
      <c r="L266" s="739">
        <v>4</v>
      </c>
      <c r="M266" s="739"/>
      <c r="N266" s="739"/>
      <c r="O266" s="739"/>
      <c r="P266" s="750"/>
      <c r="Q266" s="739"/>
      <c r="R266" s="348"/>
      <c r="S266" s="337"/>
      <c r="T266" s="320"/>
      <c r="U266" s="320"/>
      <c r="V266" s="14"/>
    </row>
    <row r="267" spans="1:22" s="2" customFormat="1" ht="24" customHeight="1" thickBot="1">
      <c r="A267" s="742"/>
      <c r="B267" s="638" t="s">
        <v>1019</v>
      </c>
      <c r="C267" s="638" t="s">
        <v>1018</v>
      </c>
      <c r="D267" s="561" t="s">
        <v>1017</v>
      </c>
      <c r="E267" s="652" t="s">
        <v>1016</v>
      </c>
      <c r="F267" s="670">
        <v>4</v>
      </c>
      <c r="G267" s="670">
        <f>4-F267</f>
        <v>0</v>
      </c>
      <c r="H267" s="82"/>
      <c r="I267" s="82"/>
      <c r="J267" s="740"/>
      <c r="K267" s="740"/>
      <c r="L267" s="740"/>
      <c r="M267" s="740"/>
      <c r="N267" s="740"/>
      <c r="O267" s="740"/>
      <c r="P267" s="751"/>
      <c r="Q267" s="740"/>
      <c r="R267" s="313"/>
      <c r="S267" s="337"/>
      <c r="T267" s="320"/>
      <c r="U267" s="320"/>
      <c r="V267" s="14"/>
    </row>
    <row r="268" spans="1:22" s="2" customFormat="1" ht="24" customHeight="1">
      <c r="A268" s="741">
        <v>4115</v>
      </c>
      <c r="B268" s="560" t="s">
        <v>790</v>
      </c>
      <c r="C268" s="560" t="s">
        <v>737</v>
      </c>
      <c r="D268" s="560" t="s">
        <v>746</v>
      </c>
      <c r="E268" s="560" t="s">
        <v>735</v>
      </c>
      <c r="F268" s="670"/>
      <c r="G268" s="670"/>
      <c r="H268" s="82"/>
      <c r="I268" s="82"/>
      <c r="J268" s="739"/>
      <c r="K268" s="739">
        <v>1</v>
      </c>
      <c r="L268" s="739"/>
      <c r="M268" s="739">
        <v>1</v>
      </c>
      <c r="N268" s="739"/>
      <c r="O268" s="739"/>
      <c r="P268" s="750">
        <v>2</v>
      </c>
      <c r="Q268" s="743"/>
      <c r="R268" s="417"/>
      <c r="S268" s="338"/>
      <c r="T268" s="286"/>
      <c r="U268" s="286"/>
      <c r="V268" s="14"/>
    </row>
    <row r="269" spans="1:22" s="2" customFormat="1" ht="24" customHeight="1" thickBot="1">
      <c r="A269" s="742"/>
      <c r="B269" s="633" t="s">
        <v>1012</v>
      </c>
      <c r="C269" s="561" t="s">
        <v>1013</v>
      </c>
      <c r="D269" s="636" t="s">
        <v>1014</v>
      </c>
      <c r="E269" s="561" t="s">
        <v>1015</v>
      </c>
      <c r="F269" s="670">
        <v>4</v>
      </c>
      <c r="G269" s="670">
        <f>4-F269</f>
        <v>0</v>
      </c>
      <c r="H269" s="82"/>
      <c r="I269" s="82"/>
      <c r="J269" s="740"/>
      <c r="K269" s="740"/>
      <c r="L269" s="740"/>
      <c r="M269" s="740"/>
      <c r="N269" s="740"/>
      <c r="O269" s="740"/>
      <c r="P269" s="751"/>
      <c r="Q269" s="740"/>
      <c r="R269" s="352"/>
      <c r="S269" s="341"/>
      <c r="T269" s="320"/>
      <c r="U269" s="320"/>
      <c r="V269" s="14"/>
    </row>
    <row r="270" spans="1:22" s="2" customFormat="1" ht="24" customHeight="1">
      <c r="A270" s="737">
        <v>4116</v>
      </c>
      <c r="B270" s="559" t="s">
        <v>1011</v>
      </c>
      <c r="C270" s="559" t="s">
        <v>1002</v>
      </c>
      <c r="D270" s="559" t="s">
        <v>1011</v>
      </c>
      <c r="E270" s="559" t="s">
        <v>1011</v>
      </c>
      <c r="F270" s="673"/>
      <c r="G270" s="670"/>
      <c r="H270" s="82"/>
      <c r="I270" s="82"/>
      <c r="J270" s="739"/>
      <c r="K270" s="739"/>
      <c r="L270" s="739">
        <v>4</v>
      </c>
      <c r="M270" s="739"/>
      <c r="N270" s="739"/>
      <c r="O270" s="739"/>
      <c r="P270" s="739"/>
      <c r="Q270" s="743"/>
      <c r="R270" s="320"/>
      <c r="S270" s="337"/>
      <c r="T270" s="320"/>
      <c r="U270" s="320"/>
      <c r="V270" s="14"/>
    </row>
    <row r="271" spans="1:22" s="2" customFormat="1" ht="24" customHeight="1" thickBot="1">
      <c r="A271" s="738"/>
      <c r="B271" s="561" t="s">
        <v>1010</v>
      </c>
      <c r="C271" s="561" t="s">
        <v>1009</v>
      </c>
      <c r="D271" s="561" t="s">
        <v>1008</v>
      </c>
      <c r="E271" s="561" t="s">
        <v>1007</v>
      </c>
      <c r="F271" s="673">
        <v>4</v>
      </c>
      <c r="G271" s="670">
        <f>4-F271</f>
        <v>0</v>
      </c>
      <c r="H271" s="82"/>
      <c r="I271" s="82"/>
      <c r="J271" s="740"/>
      <c r="K271" s="740"/>
      <c r="L271" s="740"/>
      <c r="M271" s="740"/>
      <c r="N271" s="740"/>
      <c r="O271" s="740"/>
      <c r="P271" s="740"/>
      <c r="Q271" s="740"/>
      <c r="R271" s="286"/>
      <c r="S271" s="337">
        <v>40</v>
      </c>
      <c r="T271" s="286"/>
      <c r="U271" s="320"/>
      <c r="V271" s="14"/>
    </row>
    <row r="272" spans="1:22" s="2" customFormat="1" ht="24" hidden="1" customHeight="1">
      <c r="A272" s="23" t="s">
        <v>547</v>
      </c>
      <c r="B272" s="153">
        <v>0</v>
      </c>
      <c r="C272" s="154" t="s">
        <v>548</v>
      </c>
      <c r="D272" s="153">
        <f>F241-B272-B273-D273</f>
        <v>0</v>
      </c>
      <c r="E272" s="218" t="s">
        <v>568</v>
      </c>
      <c r="F272" s="671"/>
      <c r="G272" s="670"/>
      <c r="H272" s="82"/>
      <c r="I272" s="82"/>
      <c r="J272" s="34">
        <f t="shared" ref="J272:Q272" si="7">SUM(J242:J271)</f>
        <v>1</v>
      </c>
      <c r="K272" s="34">
        <f t="shared" si="7"/>
        <v>8</v>
      </c>
      <c r="L272" s="34">
        <f t="shared" si="7"/>
        <v>8</v>
      </c>
      <c r="M272" s="34">
        <f t="shared" si="7"/>
        <v>4</v>
      </c>
      <c r="N272" s="34">
        <f t="shared" si="7"/>
        <v>1</v>
      </c>
      <c r="O272" s="34">
        <f>SUM(O242:O271)</f>
        <v>0</v>
      </c>
      <c r="P272" s="34">
        <f>SUM(P242:P271)</f>
        <v>23</v>
      </c>
      <c r="Q272" s="34">
        <f t="shared" si="7"/>
        <v>9</v>
      </c>
      <c r="R272" s="34">
        <f>J272+K272+L272+M272+N272+O272+P272+Q272</f>
        <v>54</v>
      </c>
      <c r="S272" s="320"/>
      <c r="T272" s="14"/>
      <c r="U272" s="14"/>
      <c r="V272" s="14"/>
    </row>
    <row r="273" spans="1:22" s="2" customFormat="1" ht="24" hidden="1" customHeight="1">
      <c r="A273" s="24" t="s">
        <v>549</v>
      </c>
      <c r="B273" s="206">
        <v>0</v>
      </c>
      <c r="C273" s="207" t="s">
        <v>550</v>
      </c>
      <c r="D273" s="206">
        <v>40</v>
      </c>
      <c r="E273" s="206">
        <f>F241</f>
        <v>40</v>
      </c>
      <c r="F273" s="671" t="s">
        <v>19</v>
      </c>
      <c r="G273" s="670">
        <v>15</v>
      </c>
      <c r="H273" s="82"/>
      <c r="I273" s="82"/>
      <c r="J273" s="34" t="s">
        <v>717</v>
      </c>
      <c r="K273" s="34"/>
      <c r="L273" s="34"/>
      <c r="M273" s="34"/>
      <c r="N273" s="34"/>
      <c r="O273" s="34"/>
      <c r="P273" s="34"/>
      <c r="Q273" s="34"/>
      <c r="R273" s="34"/>
      <c r="S273" s="320"/>
      <c r="T273" s="14"/>
      <c r="U273" s="14"/>
      <c r="V273" s="14"/>
    </row>
    <row r="274" spans="1:22" s="2" customFormat="1" ht="45" customHeight="1" thickBot="1">
      <c r="A274" s="744" t="str">
        <f>A239</f>
        <v>宏國學校財團法人宏國德霖科技大學114學年度第一學期學生宿舍床位分配表</v>
      </c>
      <c r="B274" s="745"/>
      <c r="C274" s="745"/>
      <c r="D274" s="745"/>
      <c r="E274" s="745"/>
      <c r="F274" s="667" t="s">
        <v>178</v>
      </c>
      <c r="G274" s="672">
        <f>F276+G276</f>
        <v>56</v>
      </c>
      <c r="H274" s="84"/>
      <c r="I274" s="84"/>
      <c r="J274" s="746" t="s">
        <v>556</v>
      </c>
      <c r="K274" s="747"/>
      <c r="L274" s="747"/>
      <c r="M274" s="747"/>
      <c r="N274" s="747"/>
      <c r="O274" s="747"/>
      <c r="P274" s="747"/>
      <c r="Q274" s="748"/>
      <c r="S274" s="14"/>
      <c r="T274" s="14"/>
      <c r="U274" s="14"/>
      <c r="V274" s="14"/>
    </row>
    <row r="275" spans="1:22" s="2" customFormat="1" ht="23.1" customHeight="1">
      <c r="A275" s="737" t="s">
        <v>13</v>
      </c>
      <c r="B275" s="214" t="s">
        <v>24</v>
      </c>
      <c r="C275" s="214" t="s">
        <v>44</v>
      </c>
      <c r="D275" s="214" t="s">
        <v>45</v>
      </c>
      <c r="E275" s="214" t="s">
        <v>46</v>
      </c>
      <c r="F275" s="669" t="s">
        <v>175</v>
      </c>
      <c r="G275" s="669" t="s">
        <v>177</v>
      </c>
      <c r="H275" s="81"/>
      <c r="I275" s="81"/>
      <c r="J275" s="367" t="s">
        <v>555</v>
      </c>
      <c r="K275" s="749" t="s">
        <v>557</v>
      </c>
      <c r="L275" s="747"/>
      <c r="M275" s="747"/>
      <c r="N275" s="747"/>
      <c r="O275" s="747"/>
      <c r="P275" s="747"/>
      <c r="Q275" s="748"/>
      <c r="R275" s="122"/>
      <c r="S275" s="65"/>
      <c r="T275" s="14"/>
      <c r="U275" s="14"/>
      <c r="V275" s="14"/>
    </row>
    <row r="276" spans="1:22" s="2" customFormat="1" ht="23.1" customHeight="1" thickBot="1">
      <c r="A276" s="738"/>
      <c r="B276" s="215" t="s">
        <v>22</v>
      </c>
      <c r="C276" s="215" t="s">
        <v>14</v>
      </c>
      <c r="D276" s="216" t="s">
        <v>22</v>
      </c>
      <c r="E276" s="215" t="s">
        <v>27</v>
      </c>
      <c r="F276" s="670">
        <f>F280+F282+F284+F286+F288+F290+F292+F294+F296+F298+F300+F302+F304+F306</f>
        <v>38</v>
      </c>
      <c r="G276" s="670">
        <f>G280+G282+G284+G286+G288+G290+G292+G294+G296+G298+G300+G302+G304+G306</f>
        <v>18</v>
      </c>
      <c r="H276" s="82"/>
      <c r="I276" s="82"/>
      <c r="J276" s="368" t="s">
        <v>555</v>
      </c>
      <c r="K276" s="368" t="s">
        <v>622</v>
      </c>
      <c r="L276" s="368" t="s">
        <v>621</v>
      </c>
      <c r="M276" s="369" t="s">
        <v>560</v>
      </c>
      <c r="N276" s="366" t="s">
        <v>561</v>
      </c>
      <c r="O276" s="370" t="s">
        <v>576</v>
      </c>
      <c r="P276" s="370" t="s">
        <v>618</v>
      </c>
      <c r="Q276" s="370" t="s">
        <v>701</v>
      </c>
      <c r="R276" s="122">
        <v>4</v>
      </c>
      <c r="S276" s="65"/>
      <c r="T276" s="14"/>
      <c r="U276" s="14"/>
      <c r="V276" s="14"/>
    </row>
    <row r="277" spans="1:22" s="2" customFormat="1" ht="23.1" customHeight="1">
      <c r="A277" s="737">
        <v>4201</v>
      </c>
      <c r="B277" s="310"/>
      <c r="C277" s="499" t="s">
        <v>805</v>
      </c>
      <c r="D277" s="310"/>
      <c r="E277" s="310"/>
      <c r="F277" s="670"/>
      <c r="G277" s="670"/>
      <c r="H277" s="82"/>
      <c r="I277" s="82"/>
      <c r="J277" s="739"/>
      <c r="K277" s="739"/>
      <c r="L277" s="739"/>
      <c r="M277" s="739"/>
      <c r="N277" s="739"/>
      <c r="O277" s="739"/>
      <c r="P277" s="739"/>
      <c r="Q277" s="739"/>
      <c r="R277" s="17"/>
      <c r="S277" s="65"/>
      <c r="T277" s="14"/>
      <c r="U277" s="14"/>
      <c r="V277" s="14"/>
    </row>
    <row r="278" spans="1:22" s="2" customFormat="1" ht="23.1" customHeight="1" thickBot="1">
      <c r="A278" s="738"/>
      <c r="B278" s="482"/>
      <c r="C278" s="529"/>
      <c r="D278" s="482"/>
      <c r="E278" s="482"/>
      <c r="F278" s="679" t="s">
        <v>797</v>
      </c>
      <c r="G278" s="670" t="s">
        <v>798</v>
      </c>
      <c r="H278" s="82"/>
      <c r="I278" s="82"/>
      <c r="J278" s="740"/>
      <c r="K278" s="740"/>
      <c r="L278" s="740"/>
      <c r="M278" s="740"/>
      <c r="N278" s="740"/>
      <c r="O278" s="740"/>
      <c r="P278" s="740"/>
      <c r="Q278" s="740"/>
      <c r="R278" s="16"/>
      <c r="S278" s="65"/>
      <c r="T278" s="14"/>
      <c r="U278" s="14"/>
      <c r="V278" s="14"/>
    </row>
    <row r="279" spans="1:22" s="2" customFormat="1" ht="23.1" customHeight="1">
      <c r="A279" s="741">
        <v>4203</v>
      </c>
      <c r="B279" s="310"/>
      <c r="C279" s="553"/>
      <c r="D279" s="310"/>
      <c r="E279" s="310"/>
      <c r="F279" s="670"/>
      <c r="G279" s="670"/>
      <c r="H279" s="82"/>
      <c r="I279" s="82"/>
      <c r="J279" s="739"/>
      <c r="K279" s="739"/>
      <c r="L279" s="739"/>
      <c r="M279" s="739"/>
      <c r="N279" s="739"/>
      <c r="O279" s="739"/>
      <c r="P279" s="739">
        <v>3</v>
      </c>
      <c r="Q279" s="739">
        <v>1</v>
      </c>
      <c r="R279" s="313"/>
      <c r="S279" s="132"/>
      <c r="T279" s="14"/>
      <c r="U279" s="14"/>
      <c r="V279" s="14"/>
    </row>
    <row r="280" spans="1:22" s="2" customFormat="1" ht="23.1" customHeight="1" thickBot="1">
      <c r="A280" s="742"/>
      <c r="B280" s="482"/>
      <c r="C280" s="573"/>
      <c r="D280" s="482"/>
      <c r="E280" s="482"/>
      <c r="F280" s="670">
        <v>0</v>
      </c>
      <c r="G280" s="670">
        <f>4-F280</f>
        <v>4</v>
      </c>
      <c r="H280" s="82"/>
      <c r="I280" s="82"/>
      <c r="J280" s="740"/>
      <c r="K280" s="740"/>
      <c r="L280" s="740"/>
      <c r="M280" s="740"/>
      <c r="N280" s="740"/>
      <c r="O280" s="740"/>
      <c r="P280" s="740"/>
      <c r="Q280" s="740"/>
      <c r="R280" s="353"/>
      <c r="S280" s="133"/>
      <c r="T280" s="14"/>
      <c r="U280" s="14"/>
      <c r="V280" s="14"/>
    </row>
    <row r="281" spans="1:22" s="2" customFormat="1" ht="23.1" customHeight="1">
      <c r="A281" s="741">
        <v>4204</v>
      </c>
      <c r="B281" s="628" t="s">
        <v>1168</v>
      </c>
      <c r="C281" s="559"/>
      <c r="D281" s="559"/>
      <c r="E281" s="547"/>
      <c r="F281" s="670"/>
      <c r="G281" s="670"/>
      <c r="H281" s="82"/>
      <c r="I281" s="82"/>
      <c r="J281" s="739"/>
      <c r="K281" s="739"/>
      <c r="L281" s="739"/>
      <c r="M281" s="739"/>
      <c r="N281" s="739"/>
      <c r="O281" s="739"/>
      <c r="P281" s="739">
        <v>1</v>
      </c>
      <c r="Q281" s="739">
        <v>3</v>
      </c>
      <c r="R281" s="254"/>
      <c r="S281" s="266"/>
      <c r="T281" s="14"/>
      <c r="U281" s="14"/>
      <c r="V281" s="14"/>
    </row>
    <row r="282" spans="1:22" s="2" customFormat="1" ht="23.1" customHeight="1" thickBot="1">
      <c r="A282" s="742"/>
      <c r="B282" s="629" t="s">
        <v>836</v>
      </c>
      <c r="C282" s="548"/>
      <c r="D282" s="567"/>
      <c r="E282" s="556"/>
      <c r="F282" s="670">
        <v>1</v>
      </c>
      <c r="G282" s="670">
        <f>4-F282</f>
        <v>3</v>
      </c>
      <c r="H282" s="82"/>
      <c r="I282" s="82"/>
      <c r="J282" s="740"/>
      <c r="K282" s="740"/>
      <c r="L282" s="740"/>
      <c r="M282" s="740"/>
      <c r="N282" s="740"/>
      <c r="O282" s="740"/>
      <c r="P282" s="740"/>
      <c r="Q282" s="740"/>
      <c r="R282" s="260"/>
      <c r="S282" s="251"/>
      <c r="T282" s="14"/>
      <c r="U282" s="14"/>
      <c r="V282" s="14"/>
    </row>
    <row r="283" spans="1:22" s="2" customFormat="1" ht="23.1" customHeight="1">
      <c r="A283" s="737">
        <v>4205</v>
      </c>
      <c r="B283" s="559" t="s">
        <v>1011</v>
      </c>
      <c r="C283" s="559" t="s">
        <v>1002</v>
      </c>
      <c r="D283" s="559" t="s">
        <v>1002</v>
      </c>
      <c r="E283" s="559" t="s">
        <v>1011</v>
      </c>
      <c r="F283" s="670"/>
      <c r="G283" s="670"/>
      <c r="H283" s="82"/>
      <c r="I283" s="82"/>
      <c r="J283" s="739">
        <v>4</v>
      </c>
      <c r="K283" s="739"/>
      <c r="L283" s="739"/>
      <c r="M283" s="739"/>
      <c r="N283" s="739"/>
      <c r="O283" s="739"/>
      <c r="P283" s="739"/>
      <c r="Q283" s="739"/>
      <c r="R283" s="343"/>
      <c r="S283" s="242"/>
      <c r="T283" s="14"/>
      <c r="U283" s="14"/>
      <c r="V283" s="14"/>
    </row>
    <row r="284" spans="1:22" s="2" customFormat="1" ht="23.1" customHeight="1" thickBot="1">
      <c r="A284" s="738"/>
      <c r="B284" s="658" t="s">
        <v>1003</v>
      </c>
      <c r="C284" s="652" t="s">
        <v>1004</v>
      </c>
      <c r="D284" s="561" t="s">
        <v>1005</v>
      </c>
      <c r="E284" s="638" t="s">
        <v>1006</v>
      </c>
      <c r="F284" s="670">
        <v>4</v>
      </c>
      <c r="G284" s="670">
        <f>4-F284</f>
        <v>0</v>
      </c>
      <c r="H284" s="82"/>
      <c r="I284" s="82"/>
      <c r="J284" s="740"/>
      <c r="K284" s="740"/>
      <c r="L284" s="740"/>
      <c r="M284" s="740"/>
      <c r="N284" s="740"/>
      <c r="O284" s="740"/>
      <c r="P284" s="740"/>
      <c r="Q284" s="740"/>
      <c r="R284" s="352"/>
      <c r="S284" s="243"/>
      <c r="T284" s="14"/>
      <c r="U284" s="14"/>
      <c r="V284" s="14"/>
    </row>
    <row r="285" spans="1:22" s="2" customFormat="1" ht="23.1" customHeight="1">
      <c r="A285" s="737">
        <v>4206</v>
      </c>
      <c r="B285" s="560" t="s">
        <v>1011</v>
      </c>
      <c r="C285" s="560" t="s">
        <v>1011</v>
      </c>
      <c r="D285" s="559"/>
      <c r="E285" s="559"/>
      <c r="F285" s="677"/>
      <c r="G285" s="670"/>
      <c r="H285" s="82"/>
      <c r="I285" s="82"/>
      <c r="J285" s="739"/>
      <c r="K285" s="739"/>
      <c r="L285" s="739"/>
      <c r="M285" s="739"/>
      <c r="N285" s="739"/>
      <c r="O285" s="739"/>
      <c r="P285" s="739"/>
      <c r="Q285" s="739">
        <v>3</v>
      </c>
      <c r="R285" s="253"/>
      <c r="S285" s="39"/>
      <c r="T285" s="14"/>
      <c r="U285" s="14"/>
      <c r="V285" s="14"/>
    </row>
    <row r="286" spans="1:22" s="2" customFormat="1" ht="23.1" customHeight="1" thickBot="1">
      <c r="A286" s="738"/>
      <c r="B286" s="561" t="s">
        <v>1000</v>
      </c>
      <c r="C286" s="561" t="s">
        <v>1001</v>
      </c>
      <c r="D286" s="556"/>
      <c r="E286" s="556"/>
      <c r="F286" s="670">
        <v>2</v>
      </c>
      <c r="G286" s="670">
        <f>4-F286</f>
        <v>2</v>
      </c>
      <c r="H286" s="82"/>
      <c r="I286" s="82"/>
      <c r="J286" s="740"/>
      <c r="K286" s="740"/>
      <c r="L286" s="740"/>
      <c r="M286" s="740"/>
      <c r="N286" s="740"/>
      <c r="O286" s="740"/>
      <c r="P286" s="740"/>
      <c r="Q286" s="740"/>
      <c r="R286" s="251" t="s">
        <v>39</v>
      </c>
      <c r="S286" s="133"/>
      <c r="T286" s="14"/>
      <c r="U286" s="14"/>
      <c r="V286" s="14"/>
    </row>
    <row r="287" spans="1:22" s="2" customFormat="1" ht="23.1" customHeight="1">
      <c r="A287" s="737">
        <v>4207</v>
      </c>
      <c r="B287" s="559" t="s">
        <v>1011</v>
      </c>
      <c r="C287" s="560" t="s">
        <v>741</v>
      </c>
      <c r="D287" s="559" t="s">
        <v>1002</v>
      </c>
      <c r="E287" s="559" t="s">
        <v>1011</v>
      </c>
      <c r="F287" s="670"/>
      <c r="G287" s="670"/>
      <c r="H287" s="82"/>
      <c r="I287" s="82"/>
      <c r="J287" s="739"/>
      <c r="K287" s="739"/>
      <c r="L287" s="739"/>
      <c r="M287" s="739"/>
      <c r="N287" s="739"/>
      <c r="O287" s="739"/>
      <c r="P287" s="739">
        <v>2</v>
      </c>
      <c r="Q287" s="739">
        <v>2</v>
      </c>
      <c r="R287" s="259"/>
      <c r="S287" s="132"/>
      <c r="T287" s="14"/>
      <c r="U287" s="14"/>
      <c r="V287" s="14"/>
    </row>
    <row r="288" spans="1:22" s="2" customFormat="1" ht="23.1" customHeight="1" thickBot="1">
      <c r="A288" s="738"/>
      <c r="B288" s="561" t="s">
        <v>996</v>
      </c>
      <c r="C288" s="561" t="s">
        <v>997</v>
      </c>
      <c r="D288" s="561" t="s">
        <v>998</v>
      </c>
      <c r="E288" s="561" t="s">
        <v>999</v>
      </c>
      <c r="F288" s="670">
        <v>3</v>
      </c>
      <c r="G288" s="670">
        <f>4-F288</f>
        <v>1</v>
      </c>
      <c r="H288" s="82"/>
      <c r="I288" s="82"/>
      <c r="J288" s="740"/>
      <c r="K288" s="740"/>
      <c r="L288" s="740"/>
      <c r="M288" s="740"/>
      <c r="N288" s="740"/>
      <c r="O288" s="740"/>
      <c r="P288" s="740"/>
      <c r="Q288" s="740"/>
      <c r="R288" s="250"/>
      <c r="S288" s="133"/>
      <c r="T288" s="14"/>
      <c r="U288" s="14"/>
      <c r="V288" s="14"/>
    </row>
    <row r="289" spans="1:22" s="2" customFormat="1" ht="23.1" customHeight="1">
      <c r="A289" s="737">
        <v>4208</v>
      </c>
      <c r="B289" s="560" t="s">
        <v>741</v>
      </c>
      <c r="C289" s="560" t="s">
        <v>727</v>
      </c>
      <c r="D289" s="560" t="s">
        <v>744</v>
      </c>
      <c r="E289" s="579" t="s">
        <v>727</v>
      </c>
      <c r="F289" s="677"/>
      <c r="G289" s="670"/>
      <c r="H289" s="82"/>
      <c r="I289" s="82"/>
      <c r="J289" s="739"/>
      <c r="K289" s="739"/>
      <c r="L289" s="739"/>
      <c r="M289" s="739"/>
      <c r="N289" s="739"/>
      <c r="O289" s="739"/>
      <c r="P289" s="739">
        <v>3</v>
      </c>
      <c r="Q289" s="739">
        <v>1</v>
      </c>
      <c r="R289" s="14"/>
      <c r="S289" s="132"/>
      <c r="T289" s="14"/>
      <c r="U289" s="14"/>
      <c r="V289" s="14"/>
    </row>
    <row r="290" spans="1:22" s="2" customFormat="1" ht="23.1" customHeight="1" thickBot="1">
      <c r="A290" s="738"/>
      <c r="B290" s="561" t="s">
        <v>995</v>
      </c>
      <c r="C290" s="561" t="s">
        <v>994</v>
      </c>
      <c r="D290" s="561" t="s">
        <v>993</v>
      </c>
      <c r="E290" s="660" t="s">
        <v>992</v>
      </c>
      <c r="F290" s="670">
        <v>4</v>
      </c>
      <c r="G290" s="670">
        <f>4-F290</f>
        <v>0</v>
      </c>
      <c r="H290" s="82"/>
      <c r="I290" s="82"/>
      <c r="J290" s="740"/>
      <c r="K290" s="740"/>
      <c r="L290" s="740"/>
      <c r="M290" s="740"/>
      <c r="N290" s="740"/>
      <c r="O290" s="740"/>
      <c r="P290" s="740"/>
      <c r="Q290" s="740"/>
      <c r="R290" s="14"/>
      <c r="S290" s="133"/>
      <c r="T290" s="14"/>
      <c r="U290" s="14"/>
      <c r="V290" s="14"/>
    </row>
    <row r="291" spans="1:22" s="2" customFormat="1" ht="23.1" customHeight="1">
      <c r="A291" s="737">
        <v>4209</v>
      </c>
      <c r="B291" s="560" t="s">
        <v>1011</v>
      </c>
      <c r="C291" s="559" t="s">
        <v>1011</v>
      </c>
      <c r="D291" s="560" t="s">
        <v>1002</v>
      </c>
      <c r="E291" s="560" t="s">
        <v>1011</v>
      </c>
      <c r="F291" s="670"/>
      <c r="G291" s="670"/>
      <c r="H291" s="82"/>
      <c r="I291" s="82"/>
      <c r="J291" s="739"/>
      <c r="K291" s="739"/>
      <c r="L291" s="739"/>
      <c r="M291" s="739"/>
      <c r="N291" s="739"/>
      <c r="O291" s="739"/>
      <c r="P291" s="739"/>
      <c r="Q291" s="739">
        <v>3</v>
      </c>
      <c r="R291" s="14"/>
      <c r="S291" s="354"/>
      <c r="T291" s="14"/>
      <c r="U291" s="14"/>
      <c r="V291" s="14"/>
    </row>
    <row r="292" spans="1:22" s="2" customFormat="1" ht="23.1" customHeight="1" thickBot="1">
      <c r="A292" s="738"/>
      <c r="B292" s="561" t="s">
        <v>988</v>
      </c>
      <c r="C292" s="561" t="s">
        <v>989</v>
      </c>
      <c r="D292" s="561" t="s">
        <v>990</v>
      </c>
      <c r="E292" s="561" t="s">
        <v>991</v>
      </c>
      <c r="F292" s="670">
        <v>4</v>
      </c>
      <c r="G292" s="670">
        <f>4-F292</f>
        <v>0</v>
      </c>
      <c r="H292" s="82"/>
      <c r="I292" s="82"/>
      <c r="J292" s="740"/>
      <c r="K292" s="740"/>
      <c r="L292" s="740"/>
      <c r="M292" s="740"/>
      <c r="N292" s="740"/>
      <c r="O292" s="740"/>
      <c r="P292" s="740"/>
      <c r="Q292" s="740"/>
      <c r="R292" s="320"/>
      <c r="S292" s="39"/>
      <c r="T292" s="14"/>
      <c r="U292" s="14"/>
      <c r="V292" s="14"/>
    </row>
    <row r="293" spans="1:22" s="2" customFormat="1" ht="23.1" customHeight="1">
      <c r="A293" s="737">
        <v>4210</v>
      </c>
      <c r="B293" s="560" t="s">
        <v>727</v>
      </c>
      <c r="C293" s="560" t="s">
        <v>747</v>
      </c>
      <c r="D293" s="559" t="s">
        <v>1011</v>
      </c>
      <c r="E293" s="559" t="s">
        <v>1002</v>
      </c>
      <c r="F293" s="677"/>
      <c r="G293" s="670"/>
      <c r="H293" s="82"/>
      <c r="I293" s="82"/>
      <c r="J293" s="739"/>
      <c r="K293" s="739"/>
      <c r="L293" s="739"/>
      <c r="M293" s="739"/>
      <c r="N293" s="739"/>
      <c r="O293" s="739"/>
      <c r="P293" s="739">
        <v>4</v>
      </c>
      <c r="Q293" s="739"/>
      <c r="R293" s="35"/>
      <c r="S293" s="320"/>
      <c r="T293" s="14"/>
      <c r="U293" s="14"/>
      <c r="V293" s="14"/>
    </row>
    <row r="294" spans="1:22" s="2" customFormat="1" ht="23.1" customHeight="1" thickBot="1">
      <c r="A294" s="738"/>
      <c r="B294" s="561" t="s">
        <v>987</v>
      </c>
      <c r="C294" s="561" t="s">
        <v>986</v>
      </c>
      <c r="D294" s="561" t="s">
        <v>985</v>
      </c>
      <c r="E294" s="561" t="s">
        <v>984</v>
      </c>
      <c r="F294" s="670">
        <v>4</v>
      </c>
      <c r="G294" s="670">
        <f>4-F294</f>
        <v>0</v>
      </c>
      <c r="H294" s="82"/>
      <c r="I294" s="82"/>
      <c r="J294" s="740"/>
      <c r="K294" s="740"/>
      <c r="L294" s="740"/>
      <c r="M294" s="740"/>
      <c r="N294" s="740"/>
      <c r="O294" s="740"/>
      <c r="P294" s="740"/>
      <c r="Q294" s="740"/>
      <c r="R294" s="36"/>
      <c r="S294" s="320"/>
      <c r="T294" s="14"/>
      <c r="U294" s="14"/>
      <c r="V294" s="14"/>
    </row>
    <row r="295" spans="1:22" s="2" customFormat="1" ht="23.1" customHeight="1">
      <c r="A295" s="737">
        <v>4211</v>
      </c>
      <c r="B295" s="559" t="s">
        <v>1011</v>
      </c>
      <c r="C295" s="559" t="s">
        <v>1011</v>
      </c>
      <c r="D295" s="559"/>
      <c r="E295" s="560" t="s">
        <v>1083</v>
      </c>
      <c r="F295" s="670"/>
      <c r="G295" s="670"/>
      <c r="H295" s="82"/>
      <c r="I295" s="82"/>
      <c r="J295" s="739"/>
      <c r="K295" s="739"/>
      <c r="L295" s="739">
        <v>3</v>
      </c>
      <c r="M295" s="739">
        <v>1</v>
      </c>
      <c r="N295" s="739"/>
      <c r="O295" s="739"/>
      <c r="P295" s="739"/>
      <c r="Q295" s="739"/>
      <c r="R295" s="14"/>
      <c r="S295" s="14"/>
      <c r="T295" s="14"/>
      <c r="U295" s="14"/>
      <c r="V295" s="14"/>
    </row>
    <row r="296" spans="1:22" s="2" customFormat="1" ht="23.1" customHeight="1" thickBot="1">
      <c r="A296" s="738"/>
      <c r="B296" s="652" t="s">
        <v>981</v>
      </c>
      <c r="C296" s="561" t="s">
        <v>982</v>
      </c>
      <c r="D296" s="661"/>
      <c r="E296" s="561" t="s">
        <v>983</v>
      </c>
      <c r="F296" s="670">
        <v>3</v>
      </c>
      <c r="G296" s="670">
        <f>4-F296</f>
        <v>1</v>
      </c>
      <c r="H296" s="82"/>
      <c r="I296" s="82"/>
      <c r="J296" s="740"/>
      <c r="K296" s="740"/>
      <c r="L296" s="740"/>
      <c r="M296" s="740"/>
      <c r="N296" s="740"/>
      <c r="O296" s="740"/>
      <c r="P296" s="740"/>
      <c r="Q296" s="740"/>
      <c r="R296" s="14"/>
      <c r="S296" s="14"/>
      <c r="T296" s="14"/>
      <c r="U296" s="14"/>
      <c r="V296" s="14"/>
    </row>
    <row r="297" spans="1:22" s="2" customFormat="1" ht="23.1" customHeight="1">
      <c r="A297" s="737">
        <v>4212</v>
      </c>
      <c r="B297" s="560" t="s">
        <v>1002</v>
      </c>
      <c r="C297" s="560" t="s">
        <v>1002</v>
      </c>
      <c r="D297" s="560" t="s">
        <v>1002</v>
      </c>
      <c r="E297" s="560" t="s">
        <v>1002</v>
      </c>
      <c r="F297" s="674"/>
      <c r="G297" s="670"/>
      <c r="H297" s="82"/>
      <c r="I297" s="82"/>
      <c r="J297" s="739"/>
      <c r="K297" s="739"/>
      <c r="L297" s="739"/>
      <c r="M297" s="739"/>
      <c r="N297" s="739"/>
      <c r="O297" s="739"/>
      <c r="P297" s="739"/>
      <c r="Q297" s="739">
        <v>4</v>
      </c>
      <c r="R297" s="14"/>
      <c r="S297" s="14"/>
      <c r="T297" s="14"/>
      <c r="U297" s="14"/>
      <c r="V297" s="14"/>
    </row>
    <row r="298" spans="1:22" s="2" customFormat="1" ht="23.1" customHeight="1" thickBot="1">
      <c r="A298" s="738"/>
      <c r="B298" s="561" t="s">
        <v>977</v>
      </c>
      <c r="C298" s="561" t="s">
        <v>978</v>
      </c>
      <c r="D298" s="561" t="s">
        <v>979</v>
      </c>
      <c r="E298" s="561" t="s">
        <v>980</v>
      </c>
      <c r="F298" s="670">
        <v>4</v>
      </c>
      <c r="G298" s="670">
        <f>4-F298</f>
        <v>0</v>
      </c>
      <c r="H298" s="82"/>
      <c r="I298" s="82"/>
      <c r="J298" s="740"/>
      <c r="K298" s="740"/>
      <c r="L298" s="740"/>
      <c r="M298" s="740"/>
      <c r="N298" s="740"/>
      <c r="O298" s="740"/>
      <c r="P298" s="740"/>
      <c r="Q298" s="740"/>
      <c r="R298" s="14"/>
      <c r="S298" s="314"/>
      <c r="T298" s="14"/>
      <c r="U298" s="14"/>
      <c r="V298" s="14"/>
    </row>
    <row r="299" spans="1:22" s="2" customFormat="1" ht="23.1" customHeight="1">
      <c r="A299" s="737">
        <v>4213</v>
      </c>
      <c r="B299" s="559" t="s">
        <v>1083</v>
      </c>
      <c r="C299" s="559" t="s">
        <v>1002</v>
      </c>
      <c r="D299" s="559"/>
      <c r="E299" s="559" t="s">
        <v>1083</v>
      </c>
      <c r="F299" s="670"/>
      <c r="G299" s="670"/>
      <c r="H299" s="82"/>
      <c r="I299" s="82"/>
      <c r="J299" s="739"/>
      <c r="K299" s="739"/>
      <c r="L299" s="739">
        <v>4</v>
      </c>
      <c r="M299" s="739"/>
      <c r="N299" s="739"/>
      <c r="O299" s="739"/>
      <c r="P299" s="739"/>
      <c r="Q299" s="739"/>
      <c r="R299" s="14"/>
      <c r="S299" s="417"/>
      <c r="T299" s="14"/>
      <c r="U299" s="14"/>
      <c r="V299" s="14"/>
    </row>
    <row r="300" spans="1:22" s="2" customFormat="1" ht="23.1" customHeight="1" thickBot="1">
      <c r="A300" s="738"/>
      <c r="B300" s="561" t="s">
        <v>976</v>
      </c>
      <c r="C300" s="561" t="s">
        <v>975</v>
      </c>
      <c r="D300" s="561"/>
      <c r="E300" s="561" t="s">
        <v>974</v>
      </c>
      <c r="F300" s="670">
        <v>3</v>
      </c>
      <c r="G300" s="670">
        <f>4-F300</f>
        <v>1</v>
      </c>
      <c r="H300" s="82"/>
      <c r="I300" s="82"/>
      <c r="J300" s="740"/>
      <c r="K300" s="740"/>
      <c r="L300" s="740"/>
      <c r="M300" s="740"/>
      <c r="N300" s="740"/>
      <c r="O300" s="740"/>
      <c r="P300" s="740"/>
      <c r="Q300" s="740"/>
      <c r="S300" s="14"/>
      <c r="T300" s="14"/>
      <c r="U300" s="14"/>
      <c r="V300" s="14"/>
    </row>
    <row r="301" spans="1:22" s="2" customFormat="1" ht="23.1" customHeight="1">
      <c r="A301" s="737">
        <v>4214</v>
      </c>
      <c r="B301" s="547"/>
      <c r="C301" s="559"/>
      <c r="D301" s="559"/>
      <c r="E301" s="547"/>
      <c r="F301" s="670"/>
      <c r="G301" s="670"/>
      <c r="H301" s="82"/>
      <c r="I301" s="82"/>
      <c r="J301" s="739"/>
      <c r="K301" s="739">
        <v>1</v>
      </c>
      <c r="L301" s="739"/>
      <c r="M301" s="739"/>
      <c r="N301" s="739"/>
      <c r="O301" s="739"/>
      <c r="P301" s="739">
        <v>1</v>
      </c>
      <c r="Q301" s="739">
        <v>1</v>
      </c>
      <c r="R301" s="95"/>
      <c r="U301" s="14"/>
      <c r="V301" s="14"/>
    </row>
    <row r="302" spans="1:22" s="2" customFormat="1" ht="23.1" customHeight="1" thickBot="1">
      <c r="A302" s="738"/>
      <c r="B302" s="556"/>
      <c r="C302" s="556"/>
      <c r="D302" s="556"/>
      <c r="E302" s="556"/>
      <c r="F302" s="670">
        <v>1</v>
      </c>
      <c r="G302" s="670">
        <f>4-F302</f>
        <v>3</v>
      </c>
      <c r="H302" s="82"/>
      <c r="I302" s="82"/>
      <c r="J302" s="740"/>
      <c r="K302" s="740"/>
      <c r="L302" s="740"/>
      <c r="M302" s="740"/>
      <c r="N302" s="740"/>
      <c r="O302" s="740"/>
      <c r="P302" s="740"/>
      <c r="Q302" s="740"/>
      <c r="R302" s="261"/>
      <c r="S302" s="98"/>
      <c r="U302" s="14"/>
      <c r="V302" s="14"/>
    </row>
    <row r="303" spans="1:22" s="2" customFormat="1" ht="23.1" customHeight="1">
      <c r="A303" s="737">
        <v>4215</v>
      </c>
      <c r="B303" s="501"/>
      <c r="C303" s="560" t="s">
        <v>748</v>
      </c>
      <c r="D303" s="559" t="s">
        <v>1011</v>
      </c>
      <c r="E303" s="547"/>
      <c r="F303" s="670"/>
      <c r="G303" s="670"/>
      <c r="H303" s="82"/>
      <c r="I303" s="82"/>
      <c r="J303" s="739"/>
      <c r="K303" s="739">
        <v>2</v>
      </c>
      <c r="L303" s="739"/>
      <c r="M303" s="739"/>
      <c r="N303" s="739"/>
      <c r="O303" s="739"/>
      <c r="P303" s="739"/>
      <c r="Q303" s="739">
        <v>2</v>
      </c>
      <c r="R303" s="132"/>
      <c r="S303" s="39"/>
      <c r="T303" s="14"/>
      <c r="U303" s="14"/>
      <c r="V303" s="14"/>
    </row>
    <row r="304" spans="1:22" s="2" customFormat="1" ht="23.1" customHeight="1" thickBot="1">
      <c r="A304" s="738"/>
      <c r="B304" s="502"/>
      <c r="C304" s="561" t="s">
        <v>972</v>
      </c>
      <c r="D304" s="661" t="s">
        <v>973</v>
      </c>
      <c r="E304" s="565"/>
      <c r="F304" s="670">
        <v>2</v>
      </c>
      <c r="G304" s="670">
        <f>4-F304</f>
        <v>2</v>
      </c>
      <c r="H304" s="82"/>
      <c r="I304" s="82"/>
      <c r="J304" s="740"/>
      <c r="K304" s="740"/>
      <c r="L304" s="740"/>
      <c r="M304" s="740"/>
      <c r="N304" s="740"/>
      <c r="O304" s="740"/>
      <c r="P304" s="740"/>
      <c r="Q304" s="740"/>
      <c r="R304" s="133"/>
      <c r="S304" s="383"/>
      <c r="T304" s="14"/>
      <c r="U304" s="14"/>
      <c r="V304" s="14"/>
    </row>
    <row r="305" spans="1:47" s="2" customFormat="1" ht="23.1" customHeight="1">
      <c r="A305" s="741">
        <v>4216</v>
      </c>
      <c r="B305" s="559" t="s">
        <v>736</v>
      </c>
      <c r="C305" s="560" t="s">
        <v>741</v>
      </c>
      <c r="D305" s="560" t="s">
        <v>1011</v>
      </c>
      <c r="E305" s="559" t="s">
        <v>1011</v>
      </c>
      <c r="F305" s="670"/>
      <c r="G305" s="670"/>
      <c r="H305" s="82"/>
      <c r="I305" s="82"/>
      <c r="J305" s="739"/>
      <c r="K305" s="739"/>
      <c r="L305" s="739"/>
      <c r="M305" s="739"/>
      <c r="N305" s="739"/>
      <c r="O305" s="739"/>
      <c r="P305" s="739">
        <v>2</v>
      </c>
      <c r="Q305" s="739">
        <v>1</v>
      </c>
      <c r="R305" s="132"/>
      <c r="S305" s="475"/>
      <c r="T305" s="14"/>
      <c r="U305" s="14"/>
      <c r="V305" s="14"/>
    </row>
    <row r="306" spans="1:47" s="2" customFormat="1" ht="23.1" customHeight="1" thickBot="1">
      <c r="A306" s="742"/>
      <c r="B306" s="561" t="s">
        <v>971</v>
      </c>
      <c r="C306" s="561" t="s">
        <v>970</v>
      </c>
      <c r="D306" s="561" t="s">
        <v>969</v>
      </c>
      <c r="E306" s="561" t="s">
        <v>968</v>
      </c>
      <c r="F306" s="670">
        <v>3</v>
      </c>
      <c r="G306" s="670">
        <f>4-F306</f>
        <v>1</v>
      </c>
      <c r="H306" s="82"/>
      <c r="I306" s="82"/>
      <c r="J306" s="740"/>
      <c r="K306" s="740"/>
      <c r="L306" s="740"/>
      <c r="M306" s="740"/>
      <c r="N306" s="740"/>
      <c r="O306" s="740"/>
      <c r="P306" s="740"/>
      <c r="Q306" s="740"/>
      <c r="R306" s="133"/>
      <c r="S306" s="324">
        <v>37</v>
      </c>
      <c r="T306" s="14"/>
      <c r="U306" s="14"/>
      <c r="V306" s="14"/>
    </row>
    <row r="307" spans="1:47" ht="20.100000000000001" hidden="1" customHeight="1">
      <c r="A307" s="25" t="s">
        <v>547</v>
      </c>
      <c r="B307" s="153">
        <v>0</v>
      </c>
      <c r="C307" s="357" t="s">
        <v>548</v>
      </c>
      <c r="D307" s="153">
        <f>F276-B307-B308-D308</f>
        <v>0</v>
      </c>
      <c r="E307" s="218" t="s">
        <v>568</v>
      </c>
      <c r="F307" s="207"/>
      <c r="G307" s="82"/>
      <c r="J307" s="34">
        <f t="shared" ref="J307:Q307" si="8">SUM(J277:J306)</f>
        <v>4</v>
      </c>
      <c r="K307" s="34">
        <f t="shared" si="8"/>
        <v>3</v>
      </c>
      <c r="L307" s="34">
        <f t="shared" si="8"/>
        <v>7</v>
      </c>
      <c r="M307" s="34">
        <f t="shared" si="8"/>
        <v>1</v>
      </c>
      <c r="N307" s="34">
        <f t="shared" si="8"/>
        <v>0</v>
      </c>
      <c r="O307" s="34">
        <f>SUM(O277:O306)</f>
        <v>0</v>
      </c>
      <c r="P307" s="34">
        <f>SUM(P277:P306)</f>
        <v>16</v>
      </c>
      <c r="Q307" s="34">
        <f t="shared" si="8"/>
        <v>21</v>
      </c>
      <c r="R307" s="34">
        <f>J307+K307+L307+M307+N307+O307+P307+Q307</f>
        <v>52</v>
      </c>
      <c r="S307" s="324"/>
    </row>
    <row r="308" spans="1:47" ht="20.100000000000001" hidden="1" customHeight="1">
      <c r="A308" s="278" t="s">
        <v>549</v>
      </c>
      <c r="B308" s="206">
        <v>0</v>
      </c>
      <c r="C308" s="83" t="s">
        <v>550</v>
      </c>
      <c r="D308" s="206">
        <v>38</v>
      </c>
      <c r="E308" s="206">
        <f>F276</f>
        <v>38</v>
      </c>
      <c r="F308" s="207"/>
      <c r="G308" s="82"/>
      <c r="J308" s="272">
        <f t="shared" ref="J308:Q308" si="9">J190+J237+J272+J307</f>
        <v>60</v>
      </c>
      <c r="K308" s="272">
        <f t="shared" si="9"/>
        <v>11</v>
      </c>
      <c r="L308" s="272">
        <f t="shared" si="9"/>
        <v>25</v>
      </c>
      <c r="M308" s="272">
        <f t="shared" si="9"/>
        <v>5</v>
      </c>
      <c r="N308" s="272">
        <f t="shared" si="9"/>
        <v>4</v>
      </c>
      <c r="O308" s="272">
        <f t="shared" si="9"/>
        <v>0</v>
      </c>
      <c r="P308" s="272">
        <f t="shared" si="9"/>
        <v>44</v>
      </c>
      <c r="Q308" s="272">
        <f t="shared" si="9"/>
        <v>61</v>
      </c>
      <c r="R308" s="122" t="s">
        <v>567</v>
      </c>
      <c r="S308" s="324"/>
    </row>
    <row r="309" spans="1:47" ht="20.100000000000001" hidden="1" customHeight="1">
      <c r="A309" s="274" t="s">
        <v>551</v>
      </c>
      <c r="B309" s="206">
        <f>B190+B237+B272+B307</f>
        <v>0</v>
      </c>
      <c r="C309" s="83" t="s">
        <v>552</v>
      </c>
      <c r="D309" s="206">
        <f>D190+D237+D272+D307</f>
        <v>29</v>
      </c>
      <c r="E309" s="206">
        <f>J308</f>
        <v>60</v>
      </c>
      <c r="F309" s="207" t="s">
        <v>19</v>
      </c>
      <c r="G309" s="82">
        <v>14</v>
      </c>
      <c r="J309" s="34" t="s">
        <v>536</v>
      </c>
      <c r="K309" s="122"/>
      <c r="L309" s="122"/>
      <c r="M309" s="122"/>
      <c r="N309" s="122"/>
      <c r="O309" s="122"/>
      <c r="P309" s="122"/>
      <c r="Q309" s="122"/>
      <c r="R309" s="122"/>
      <c r="S309" s="324"/>
    </row>
    <row r="310" spans="1:47" ht="20.100000000000001" hidden="1" customHeight="1">
      <c r="A310" s="274" t="s">
        <v>553</v>
      </c>
      <c r="B310" s="206">
        <f>B191+B238+B273+B308</f>
        <v>0</v>
      </c>
      <c r="C310" s="83" t="s">
        <v>554</v>
      </c>
      <c r="D310" s="206">
        <f>D191+D238+D273+D308</f>
        <v>85</v>
      </c>
      <c r="E310" s="206">
        <f>K308+L308+M308+N308+Q308</f>
        <v>106</v>
      </c>
      <c r="F310" s="275"/>
      <c r="G310" s="85"/>
      <c r="H310" s="85"/>
      <c r="I310" s="85"/>
      <c r="J310" s="122"/>
      <c r="K310" s="122"/>
      <c r="L310" s="122"/>
      <c r="M310" s="122"/>
      <c r="N310" s="122"/>
      <c r="O310" s="122"/>
      <c r="P310" s="122"/>
      <c r="Q310" s="122"/>
      <c r="R310" s="122"/>
      <c r="S310" s="324"/>
    </row>
    <row r="311" spans="1:47" ht="20.100000000000001" hidden="1" customHeight="1">
      <c r="A311" s="274" t="s">
        <v>32</v>
      </c>
      <c r="B311" s="206">
        <f>B309+B310</f>
        <v>0</v>
      </c>
      <c r="C311" s="83" t="s">
        <v>33</v>
      </c>
      <c r="D311" s="206">
        <f>D309+D310</f>
        <v>114</v>
      </c>
      <c r="E311" s="206" t="s">
        <v>36</v>
      </c>
      <c r="F311" s="275">
        <f>E308+E273+E238+E191</f>
        <v>114</v>
      </c>
      <c r="G311" s="85"/>
      <c r="H311" s="85"/>
      <c r="I311" s="85"/>
      <c r="J311" s="122"/>
      <c r="K311" s="122"/>
      <c r="L311" s="122"/>
      <c r="M311" s="122"/>
      <c r="N311" s="122"/>
      <c r="O311" s="122"/>
      <c r="P311" s="122"/>
      <c r="Q311" s="122"/>
      <c r="R311" s="122"/>
      <c r="S311" s="324"/>
    </row>
    <row r="312" spans="1:47" s="2" customFormat="1" ht="20.100000000000001" hidden="1" customHeight="1">
      <c r="A312" s="276" t="s">
        <v>524</v>
      </c>
      <c r="B312" s="206">
        <f>B154+B311</f>
        <v>0</v>
      </c>
      <c r="C312" s="83" t="s">
        <v>525</v>
      </c>
      <c r="D312" s="206">
        <f>D154+D311</f>
        <v>205</v>
      </c>
      <c r="E312" s="206" t="s">
        <v>526</v>
      </c>
      <c r="F312" s="277">
        <f>B312+D312</f>
        <v>205</v>
      </c>
      <c r="G312" s="85"/>
      <c r="H312" s="85"/>
      <c r="I312" s="85"/>
      <c r="J312" s="122"/>
      <c r="K312" s="122"/>
      <c r="L312" s="122"/>
      <c r="M312" s="122"/>
      <c r="N312" s="122"/>
      <c r="O312" s="122"/>
      <c r="P312" s="122"/>
      <c r="Q312" s="122"/>
      <c r="R312" s="122"/>
      <c r="S312" s="60"/>
      <c r="T312" s="14"/>
      <c r="U312" s="14"/>
      <c r="V312" s="14"/>
    </row>
    <row r="313" spans="1:47" s="2" customFormat="1" ht="20.100000000000001" hidden="1" customHeight="1">
      <c r="A313" s="278" t="s">
        <v>523</v>
      </c>
      <c r="B313" s="206">
        <f>G309+G273+G238+G191</f>
        <v>58</v>
      </c>
      <c r="C313" s="83"/>
      <c r="D313" s="206"/>
      <c r="E313" s="206"/>
      <c r="F313" s="85"/>
      <c r="G313" s="85"/>
      <c r="H313" s="85"/>
      <c r="I313" s="85"/>
      <c r="J313" s="34"/>
      <c r="K313" s="34"/>
      <c r="L313" s="34"/>
      <c r="M313" s="34"/>
      <c r="N313" s="34"/>
      <c r="O313" s="34"/>
      <c r="P313" s="34"/>
      <c r="Q313" s="34"/>
      <c r="R313" s="34"/>
      <c r="S313" s="6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</row>
    <row r="314" spans="1:47" s="2" customFormat="1" ht="20.100000000000001" hidden="1" customHeight="1">
      <c r="A314" s="278" t="s">
        <v>37</v>
      </c>
      <c r="B314" s="206">
        <f>G157+G192+G239+G274</f>
        <v>228</v>
      </c>
      <c r="C314" s="83" t="s">
        <v>38</v>
      </c>
      <c r="D314" s="206">
        <f>G159+G194+G241+G276</f>
        <v>114</v>
      </c>
      <c r="E314" s="83"/>
      <c r="F314" s="360"/>
      <c r="G314" s="85"/>
      <c r="H314" s="85"/>
      <c r="I314" s="85"/>
      <c r="J314" s="122"/>
      <c r="K314" s="122"/>
      <c r="L314" s="122"/>
      <c r="M314" s="122"/>
      <c r="N314" s="122"/>
      <c r="O314" s="122"/>
      <c r="P314" s="122"/>
      <c r="Q314" s="122"/>
      <c r="R314" s="122"/>
      <c r="S314" s="125"/>
      <c r="T314" s="14"/>
      <c r="U314" s="14"/>
      <c r="V314" s="14"/>
    </row>
    <row r="315" spans="1:47" s="2" customFormat="1" ht="45" hidden="1" customHeight="1" thickBot="1">
      <c r="A315" s="708" t="s">
        <v>811</v>
      </c>
      <c r="B315" s="708"/>
      <c r="C315" s="708"/>
      <c r="D315" s="708"/>
      <c r="E315" s="708"/>
      <c r="F315" s="708"/>
      <c r="G315" s="708"/>
      <c r="H315" s="122"/>
      <c r="I315" s="122"/>
      <c r="J315" s="5"/>
      <c r="K315" s="5"/>
      <c r="L315" s="5"/>
      <c r="M315" s="5"/>
      <c r="N315" s="5"/>
      <c r="O315" s="5"/>
      <c r="P315" s="5"/>
      <c r="Q315" s="5"/>
      <c r="R315" s="5"/>
      <c r="S315" s="126"/>
      <c r="T315" s="14"/>
      <c r="U315" s="14"/>
      <c r="V315" s="14"/>
    </row>
    <row r="316" spans="1:47" s="2" customFormat="1" ht="40.5" hidden="1" customHeight="1">
      <c r="A316" s="18" t="s">
        <v>6</v>
      </c>
      <c r="B316" s="220">
        <f>B156</f>
        <v>202</v>
      </c>
      <c r="C316" s="709" t="s">
        <v>807</v>
      </c>
      <c r="D316" s="220" t="s">
        <v>8</v>
      </c>
      <c r="E316" s="220">
        <f>F154</f>
        <v>91</v>
      </c>
      <c r="F316" s="711"/>
      <c r="G316" s="712"/>
      <c r="H316" s="593"/>
      <c r="I316" s="593"/>
      <c r="J316" s="492">
        <v>220</v>
      </c>
      <c r="K316" s="272"/>
      <c r="L316" s="272"/>
      <c r="M316" s="272"/>
      <c r="N316" s="272"/>
      <c r="O316" s="272"/>
      <c r="P316" s="272"/>
      <c r="Q316" s="272"/>
      <c r="R316" s="272"/>
      <c r="S316" s="127"/>
      <c r="T316" s="14"/>
      <c r="U316" s="14"/>
      <c r="V316" s="14"/>
    </row>
    <row r="317" spans="1:47" s="2" customFormat="1" ht="87" hidden="1" customHeight="1" thickBot="1">
      <c r="A317" s="18" t="s">
        <v>522</v>
      </c>
      <c r="B317" s="221">
        <f>B155</f>
        <v>51</v>
      </c>
      <c r="C317" s="710"/>
      <c r="D317" s="221" t="s">
        <v>96</v>
      </c>
      <c r="E317" s="221">
        <f>D156</f>
        <v>111</v>
      </c>
      <c r="F317" s="713"/>
      <c r="G317" s="714"/>
      <c r="H317" s="593"/>
      <c r="I317" s="593"/>
      <c r="J317" s="5">
        <v>55</v>
      </c>
      <c r="K317" s="5"/>
      <c r="L317" s="5"/>
      <c r="M317" s="5"/>
      <c r="N317" s="5"/>
      <c r="O317" s="5"/>
      <c r="P317" s="5"/>
      <c r="Q317" s="5"/>
      <c r="R317" s="5"/>
      <c r="S317" s="65"/>
      <c r="T317" s="14"/>
      <c r="U317" s="14"/>
      <c r="V317" s="14"/>
    </row>
    <row r="318" spans="1:47" s="2" customFormat="1" ht="30" hidden="1" customHeight="1" thickTop="1">
      <c r="A318" s="9" t="s">
        <v>37</v>
      </c>
      <c r="B318" s="223">
        <f>B314</f>
        <v>228</v>
      </c>
      <c r="C318" s="715" t="s">
        <v>808</v>
      </c>
      <c r="D318" s="223" t="s">
        <v>36</v>
      </c>
      <c r="E318" s="223">
        <f>F311</f>
        <v>114</v>
      </c>
      <c r="F318" s="717"/>
      <c r="G318" s="718"/>
      <c r="H318" s="593"/>
      <c r="I318" s="593"/>
      <c r="J318" s="492">
        <v>200</v>
      </c>
      <c r="K318" s="272"/>
      <c r="L318" s="272"/>
      <c r="M318" s="272"/>
      <c r="N318" s="272"/>
      <c r="O318" s="272"/>
      <c r="P318" s="272"/>
      <c r="Q318" s="272"/>
      <c r="R318" s="272"/>
      <c r="S318" s="65"/>
      <c r="T318" s="14"/>
      <c r="U318" s="14"/>
      <c r="V318" s="14"/>
    </row>
    <row r="319" spans="1:47" s="2" customFormat="1" ht="93" hidden="1" customHeight="1" thickBot="1">
      <c r="A319" s="18" t="s">
        <v>523</v>
      </c>
      <c r="B319" s="221">
        <f>B313</f>
        <v>58</v>
      </c>
      <c r="C319" s="716"/>
      <c r="D319" s="221" t="s">
        <v>75</v>
      </c>
      <c r="E319" s="221">
        <f>D314</f>
        <v>114</v>
      </c>
      <c r="F319" s="713"/>
      <c r="G319" s="714"/>
      <c r="H319" s="593"/>
      <c r="I319" s="593"/>
      <c r="J319" s="5">
        <v>50</v>
      </c>
      <c r="K319" s="5"/>
      <c r="L319" s="5"/>
      <c r="M319" s="5"/>
      <c r="N319" s="5"/>
      <c r="O319" s="5"/>
      <c r="P319" s="5"/>
      <c r="Q319" s="5"/>
      <c r="R319" s="5"/>
      <c r="S319" s="65"/>
      <c r="T319" s="14"/>
      <c r="U319" s="14"/>
      <c r="V319" s="14"/>
    </row>
    <row r="320" spans="1:47" ht="30" hidden="1" customHeight="1" thickTop="1">
      <c r="A320" s="9" t="s">
        <v>76</v>
      </c>
      <c r="B320" s="223">
        <f>B317+B319</f>
        <v>109</v>
      </c>
      <c r="C320" s="220">
        <f>B320-4</f>
        <v>105</v>
      </c>
      <c r="D320" s="220"/>
      <c r="E320" s="220"/>
      <c r="F320" s="719"/>
      <c r="G320" s="720"/>
      <c r="H320" s="583"/>
      <c r="I320" s="583"/>
      <c r="J320" s="5">
        <f>J317+J319</f>
        <v>105</v>
      </c>
      <c r="S320" s="65"/>
    </row>
    <row r="321" spans="1:22" ht="30" hidden="1" customHeight="1">
      <c r="A321" s="18" t="s">
        <v>77</v>
      </c>
      <c r="B321" s="220">
        <f>B316+B318</f>
        <v>430</v>
      </c>
      <c r="C321" s="220">
        <f>B321-10</f>
        <v>420</v>
      </c>
      <c r="D321" s="43" t="s">
        <v>97</v>
      </c>
      <c r="E321" s="229">
        <f>E316+E318</f>
        <v>205</v>
      </c>
      <c r="F321" s="90"/>
      <c r="G321" s="292"/>
      <c r="H321" s="583"/>
      <c r="I321" s="583"/>
      <c r="J321" s="272">
        <f>J316+J318</f>
        <v>420</v>
      </c>
      <c r="K321" s="272"/>
      <c r="L321" s="272"/>
      <c r="M321" s="272"/>
      <c r="N321" s="272"/>
      <c r="O321" s="272"/>
      <c r="P321" s="272"/>
      <c r="Q321" s="272"/>
      <c r="R321" s="272"/>
    </row>
    <row r="322" spans="1:22" ht="234" hidden="1" customHeight="1" thickBot="1">
      <c r="A322" s="721" t="s">
        <v>813</v>
      </c>
      <c r="B322" s="722"/>
      <c r="C322" s="723"/>
      <c r="D322" s="230" t="s">
        <v>98</v>
      </c>
      <c r="E322" s="300">
        <f>E321/B321</f>
        <v>0.47674418604651164</v>
      </c>
      <c r="F322" s="724" t="s">
        <v>809</v>
      </c>
      <c r="G322" s="725"/>
      <c r="H322" s="594"/>
      <c r="I322" s="594"/>
    </row>
    <row r="323" spans="1:22" ht="37.5" hidden="1" customHeight="1" thickBot="1">
      <c r="A323" s="726" t="str">
        <f>A315</f>
        <v>學生宿舍一舍(原學生宿舍)學生住宿人數分析表 (教職員不列計)</v>
      </c>
      <c r="B323" s="727"/>
      <c r="C323" s="727"/>
      <c r="D323" s="727"/>
      <c r="E323" s="727"/>
      <c r="F323" s="727"/>
      <c r="G323" s="727"/>
      <c r="H323" s="595"/>
      <c r="I323" s="595"/>
    </row>
    <row r="324" spans="1:22" ht="16.5" hidden="1" customHeight="1">
      <c r="A324" s="304" t="s">
        <v>564</v>
      </c>
      <c r="B324" s="589">
        <f>D324+F324</f>
        <v>118</v>
      </c>
      <c r="C324" s="589" t="s">
        <v>529</v>
      </c>
      <c r="D324" s="589">
        <f>J152</f>
        <v>58</v>
      </c>
      <c r="E324" s="590" t="s">
        <v>530</v>
      </c>
      <c r="F324" s="728">
        <f>J308</f>
        <v>60</v>
      </c>
      <c r="G324" s="729"/>
      <c r="H324" s="371"/>
      <c r="I324" s="371"/>
    </row>
    <row r="325" spans="1:22" ht="16.5" hidden="1" customHeight="1">
      <c r="A325" s="283" t="s">
        <v>565</v>
      </c>
      <c r="B325" s="588">
        <f>B326+B327+B328+B329+B330+B331+B332</f>
        <v>254</v>
      </c>
      <c r="C325" s="588" t="s">
        <v>529</v>
      </c>
      <c r="D325" s="588">
        <f>D326+D327+D328+D329+D330+D331+D332</f>
        <v>104</v>
      </c>
      <c r="E325" s="588" t="s">
        <v>530</v>
      </c>
      <c r="F325" s="730">
        <f>F326+F327+F328+F329+F330+F331+F332</f>
        <v>150</v>
      </c>
      <c r="G325" s="731"/>
      <c r="H325" s="596"/>
      <c r="I325" s="596"/>
    </row>
    <row r="326" spans="1:22" ht="16.5" hidden="1" customHeight="1">
      <c r="A326" s="305" t="s">
        <v>623</v>
      </c>
      <c r="B326" s="588">
        <f t="shared" ref="B326:B332" si="10">D326+F326</f>
        <v>19</v>
      </c>
      <c r="C326" s="588" t="s">
        <v>529</v>
      </c>
      <c r="D326" s="588">
        <f>K152</f>
        <v>8</v>
      </c>
      <c r="E326" s="588" t="s">
        <v>530</v>
      </c>
      <c r="F326" s="702">
        <f>K308</f>
        <v>11</v>
      </c>
      <c r="G326" s="703"/>
      <c r="H326" s="597"/>
      <c r="I326" s="597"/>
    </row>
    <row r="327" spans="1:22" ht="16.5" hidden="1" customHeight="1">
      <c r="A327" s="305" t="s">
        <v>624</v>
      </c>
      <c r="B327" s="588">
        <f t="shared" si="10"/>
        <v>39</v>
      </c>
      <c r="C327" s="588" t="s">
        <v>529</v>
      </c>
      <c r="D327" s="588">
        <f>L152</f>
        <v>14</v>
      </c>
      <c r="E327" s="588" t="s">
        <v>530</v>
      </c>
      <c r="F327" s="702">
        <f>L308</f>
        <v>25</v>
      </c>
      <c r="G327" s="703"/>
      <c r="H327" s="597"/>
      <c r="I327" s="597"/>
    </row>
    <row r="328" spans="1:22" ht="16.5" hidden="1" customHeight="1">
      <c r="A328" s="305" t="s">
        <v>575</v>
      </c>
      <c r="B328" s="588">
        <f t="shared" si="10"/>
        <v>7</v>
      </c>
      <c r="C328" s="588" t="s">
        <v>529</v>
      </c>
      <c r="D328" s="588">
        <f>M152</f>
        <v>2</v>
      </c>
      <c r="E328" s="588" t="s">
        <v>530</v>
      </c>
      <c r="F328" s="702">
        <f>M308</f>
        <v>5</v>
      </c>
      <c r="G328" s="703"/>
      <c r="H328" s="597"/>
      <c r="I328" s="597"/>
    </row>
    <row r="329" spans="1:22" ht="16.5" hidden="1" customHeight="1">
      <c r="A329" s="305" t="s">
        <v>566</v>
      </c>
      <c r="B329" s="588">
        <f t="shared" si="10"/>
        <v>9</v>
      </c>
      <c r="C329" s="588" t="s">
        <v>529</v>
      </c>
      <c r="D329" s="588">
        <f>N152</f>
        <v>5</v>
      </c>
      <c r="E329" s="588" t="s">
        <v>530</v>
      </c>
      <c r="F329" s="702">
        <f>N308</f>
        <v>4</v>
      </c>
      <c r="G329" s="703"/>
      <c r="H329" s="597"/>
      <c r="I329" s="597"/>
    </row>
    <row r="330" spans="1:22" ht="16.5" hidden="1" customHeight="1">
      <c r="A330" s="305" t="s">
        <v>577</v>
      </c>
      <c r="B330" s="588">
        <f t="shared" si="10"/>
        <v>1</v>
      </c>
      <c r="C330" s="588" t="s">
        <v>529</v>
      </c>
      <c r="D330" s="588">
        <f>O152</f>
        <v>1</v>
      </c>
      <c r="E330" s="588" t="s">
        <v>530</v>
      </c>
      <c r="F330" s="702">
        <f>O308</f>
        <v>0</v>
      </c>
      <c r="G330" s="703"/>
      <c r="H330" s="597"/>
      <c r="I330" s="597"/>
    </row>
    <row r="331" spans="1:22" ht="16.5" hidden="1" customHeight="1">
      <c r="A331" s="305" t="s">
        <v>619</v>
      </c>
      <c r="B331" s="588">
        <f t="shared" si="10"/>
        <v>94</v>
      </c>
      <c r="C331" s="588" t="s">
        <v>529</v>
      </c>
      <c r="D331" s="588">
        <f>P152</f>
        <v>50</v>
      </c>
      <c r="E331" s="588" t="s">
        <v>530</v>
      </c>
      <c r="F331" s="702">
        <f>P308</f>
        <v>44</v>
      </c>
      <c r="G331" s="703"/>
      <c r="H331" s="597"/>
      <c r="I331" s="597"/>
    </row>
    <row r="332" spans="1:22" ht="16.5" hidden="1" customHeight="1">
      <c r="A332" s="305" t="s">
        <v>702</v>
      </c>
      <c r="B332" s="588">
        <f t="shared" si="10"/>
        <v>85</v>
      </c>
      <c r="C332" s="588" t="s">
        <v>529</v>
      </c>
      <c r="D332" s="588">
        <f>Q152</f>
        <v>24</v>
      </c>
      <c r="E332" s="588" t="s">
        <v>530</v>
      </c>
      <c r="F332" s="702">
        <f>Q308</f>
        <v>61</v>
      </c>
      <c r="G332" s="703"/>
      <c r="H332" s="597"/>
      <c r="I332" s="597"/>
    </row>
    <row r="333" spans="1:22" ht="16.5" hidden="1" customHeight="1" thickBot="1">
      <c r="A333" s="303" t="s">
        <v>533</v>
      </c>
      <c r="B333" s="301">
        <f>D333+F333</f>
        <v>372</v>
      </c>
      <c r="C333" s="231" t="s">
        <v>529</v>
      </c>
      <c r="D333" s="301">
        <f>D324+D325</f>
        <v>162</v>
      </c>
      <c r="E333" s="588" t="s">
        <v>530</v>
      </c>
      <c r="F333" s="704">
        <f>F324+F325</f>
        <v>210</v>
      </c>
      <c r="G333" s="705"/>
      <c r="H333" s="582"/>
      <c r="I333" s="582"/>
    </row>
    <row r="334" spans="1:22" ht="16.5" customHeight="1" thickBot="1">
      <c r="A334" s="280"/>
      <c r="B334" s="281"/>
      <c r="C334" s="281"/>
      <c r="D334" s="282"/>
      <c r="E334" s="281"/>
      <c r="F334" s="706"/>
      <c r="G334" s="707"/>
      <c r="H334" s="584"/>
      <c r="I334" s="584"/>
    </row>
    <row r="335" spans="1:22" s="67" customFormat="1" ht="159" hidden="1" customHeight="1">
      <c r="A335" s="732"/>
      <c r="B335" s="732"/>
      <c r="C335" s="732"/>
      <c r="D335" s="732"/>
      <c r="E335" s="732"/>
      <c r="F335" s="732"/>
      <c r="G335" s="732"/>
      <c r="H335" s="732"/>
      <c r="I335" s="732"/>
      <c r="J335" s="110"/>
      <c r="K335" s="110"/>
      <c r="L335" s="110"/>
      <c r="M335" s="110"/>
      <c r="N335" s="110"/>
      <c r="O335" s="110"/>
      <c r="P335" s="110"/>
      <c r="Q335" s="110"/>
      <c r="R335" s="110"/>
      <c r="S335" s="111"/>
      <c r="T335" s="68"/>
      <c r="U335" s="68"/>
      <c r="V335" s="68"/>
    </row>
    <row r="336" spans="1:22" s="67" customFormat="1" ht="20.100000000000001" hidden="1" customHeight="1">
      <c r="A336" s="733" t="s">
        <v>578</v>
      </c>
      <c r="B336" s="734"/>
      <c r="C336" s="734"/>
      <c r="D336" s="734"/>
      <c r="E336" s="734"/>
      <c r="F336" s="734"/>
      <c r="G336" s="734"/>
      <c r="H336" s="78"/>
      <c r="I336" s="78"/>
      <c r="J336" s="110"/>
      <c r="K336" s="110"/>
      <c r="L336" s="110"/>
      <c r="M336" s="110"/>
      <c r="N336" s="110"/>
      <c r="O336" s="110"/>
      <c r="P336" s="110"/>
      <c r="Q336" s="110"/>
      <c r="R336" s="110"/>
      <c r="S336" s="111"/>
      <c r="T336" s="68"/>
      <c r="U336" s="68"/>
      <c r="V336" s="68"/>
    </row>
    <row r="337" spans="1:22" s="69" customFormat="1" ht="26.25" customHeight="1" thickBot="1">
      <c r="A337" s="735" t="s">
        <v>703</v>
      </c>
      <c r="B337" s="735"/>
      <c r="C337" s="735"/>
      <c r="D337" s="736"/>
      <c r="E337" s="735"/>
      <c r="F337" s="736"/>
      <c r="G337" s="736"/>
      <c r="H337" s="79" t="s">
        <v>176</v>
      </c>
      <c r="I337" s="80">
        <f>H339+I339</f>
        <v>35</v>
      </c>
      <c r="J337" s="746" t="s">
        <v>556</v>
      </c>
      <c r="K337" s="747"/>
      <c r="L337" s="747"/>
      <c r="M337" s="747"/>
      <c r="N337" s="747"/>
      <c r="O337" s="747"/>
      <c r="P337" s="747"/>
      <c r="Q337" s="748"/>
      <c r="R337" s="372"/>
      <c r="S337" s="114"/>
      <c r="T337" s="70" t="s">
        <v>174</v>
      </c>
      <c r="U337" s="41"/>
      <c r="V337" s="41"/>
    </row>
    <row r="338" spans="1:22" ht="23.1" customHeight="1">
      <c r="A338" s="792" t="s">
        <v>630</v>
      </c>
      <c r="B338" s="396" t="s">
        <v>24</v>
      </c>
      <c r="C338" s="396" t="s">
        <v>44</v>
      </c>
      <c r="D338" s="469"/>
      <c r="E338" s="397" t="s">
        <v>586</v>
      </c>
      <c r="F338" s="397" t="s">
        <v>46</v>
      </c>
      <c r="G338" s="397" t="s">
        <v>628</v>
      </c>
      <c r="H338" s="81" t="s">
        <v>175</v>
      </c>
      <c r="I338" s="81" t="s">
        <v>177</v>
      </c>
      <c r="J338" s="367" t="s">
        <v>555</v>
      </c>
      <c r="K338" s="749" t="s">
        <v>557</v>
      </c>
      <c r="L338" s="747"/>
      <c r="M338" s="747"/>
      <c r="N338" s="747"/>
      <c r="O338" s="747"/>
      <c r="P338" s="747"/>
      <c r="Q338" s="748"/>
      <c r="R338" s="371"/>
      <c r="S338" s="117"/>
      <c r="T338" s="47" t="s">
        <v>81</v>
      </c>
      <c r="V338" s="1"/>
    </row>
    <row r="339" spans="1:22" ht="23.1" customHeight="1" thickBot="1">
      <c r="A339" s="793"/>
      <c r="B339" s="398" t="s">
        <v>22</v>
      </c>
      <c r="C339" s="398" t="s">
        <v>14</v>
      </c>
      <c r="D339" s="468"/>
      <c r="E339" s="399" t="s">
        <v>27</v>
      </c>
      <c r="F339" s="399" t="s">
        <v>27</v>
      </c>
      <c r="G339" s="399" t="s">
        <v>27</v>
      </c>
      <c r="H339" s="82">
        <f>H341+H343+H345+H347+H349+H351+H353</f>
        <v>0</v>
      </c>
      <c r="I339" s="82">
        <f>I341+I343+I345+I347+I349+I351+I353</f>
        <v>35</v>
      </c>
      <c r="J339" s="368" t="s">
        <v>555</v>
      </c>
      <c r="K339" s="368" t="s">
        <v>622</v>
      </c>
      <c r="L339" s="368" t="s">
        <v>621</v>
      </c>
      <c r="M339" s="369" t="s">
        <v>574</v>
      </c>
      <c r="N339" s="366" t="s">
        <v>562</v>
      </c>
      <c r="O339" s="370" t="s">
        <v>576</v>
      </c>
      <c r="P339" s="473" t="s">
        <v>618</v>
      </c>
      <c r="Q339" s="473" t="s">
        <v>701</v>
      </c>
      <c r="R339" s="373"/>
      <c r="S339" s="117"/>
      <c r="T339" s="47" t="s">
        <v>102</v>
      </c>
      <c r="V339" s="1"/>
    </row>
    <row r="340" spans="1:22" ht="23.1" customHeight="1">
      <c r="A340" s="737">
        <v>7437</v>
      </c>
      <c r="B340" s="547"/>
      <c r="C340" s="501"/>
      <c r="D340" s="484"/>
      <c r="E340" s="310"/>
      <c r="F340" s="310"/>
      <c r="G340" s="522"/>
      <c r="J340" s="739"/>
      <c r="K340" s="739"/>
      <c r="L340" s="739"/>
      <c r="M340" s="739"/>
      <c r="N340" s="739"/>
      <c r="O340" s="739"/>
      <c r="P340" s="739"/>
      <c r="Q340" s="739"/>
      <c r="R340" s="132"/>
      <c r="T340" s="47" t="s">
        <v>85</v>
      </c>
      <c r="V340" s="1"/>
    </row>
    <row r="341" spans="1:22" ht="23.1" customHeight="1" thickBot="1">
      <c r="A341" s="738"/>
      <c r="B341" s="548"/>
      <c r="C341" s="530"/>
      <c r="D341" s="527"/>
      <c r="E341" s="531"/>
      <c r="F341" s="531"/>
      <c r="G341" s="571"/>
      <c r="H341" s="267">
        <v>0</v>
      </c>
      <c r="I341" s="267">
        <f>5-H341</f>
        <v>5</v>
      </c>
      <c r="J341" s="740"/>
      <c r="K341" s="740"/>
      <c r="L341" s="740"/>
      <c r="M341" s="740"/>
      <c r="N341" s="740"/>
      <c r="O341" s="740"/>
      <c r="P341" s="740"/>
      <c r="Q341" s="740"/>
      <c r="R341" s="271"/>
      <c r="T341" s="50" t="s">
        <v>86</v>
      </c>
      <c r="V341" s="1"/>
    </row>
    <row r="342" spans="1:22" ht="23.1" customHeight="1">
      <c r="A342" s="737">
        <v>7436</v>
      </c>
      <c r="B342" s="310"/>
      <c r="C342" s="310"/>
      <c r="D342" s="484"/>
      <c r="E342" s="484"/>
      <c r="F342" s="484"/>
      <c r="G342" s="484"/>
      <c r="J342" s="739"/>
      <c r="K342" s="739"/>
      <c r="L342" s="739"/>
      <c r="M342" s="739"/>
      <c r="N342" s="739"/>
      <c r="O342" s="739"/>
      <c r="P342" s="739"/>
      <c r="Q342" s="739"/>
      <c r="R342" s="350"/>
      <c r="S342" s="331"/>
      <c r="T342" s="331"/>
      <c r="U342" s="331"/>
      <c r="V342" s="1"/>
    </row>
    <row r="343" spans="1:22" ht="23.1" customHeight="1" thickBot="1">
      <c r="A343" s="738"/>
      <c r="B343" s="532"/>
      <c r="C343" s="482"/>
      <c r="D343" s="527"/>
      <c r="E343" s="531"/>
      <c r="F343" s="531"/>
      <c r="G343" s="531"/>
      <c r="H343" s="267">
        <v>0</v>
      </c>
      <c r="I343" s="82">
        <f>5-H343</f>
        <v>5</v>
      </c>
      <c r="J343" s="740"/>
      <c r="K343" s="740"/>
      <c r="L343" s="740"/>
      <c r="M343" s="740"/>
      <c r="N343" s="740"/>
      <c r="O343" s="740"/>
      <c r="P343" s="740"/>
      <c r="Q343" s="740"/>
      <c r="S343" s="332"/>
      <c r="T343" s="332"/>
      <c r="U343" s="332"/>
      <c r="V343" s="17"/>
    </row>
    <row r="344" spans="1:22" ht="23.1" customHeight="1">
      <c r="A344" s="737">
        <v>7435</v>
      </c>
      <c r="B344" s="501"/>
      <c r="C344" s="484"/>
      <c r="D344" s="484"/>
      <c r="E344" s="484"/>
      <c r="F344" s="551"/>
      <c r="G344" s="484"/>
      <c r="J344" s="739"/>
      <c r="K344" s="739"/>
      <c r="L344" s="739"/>
      <c r="M344" s="739"/>
      <c r="N344" s="739"/>
      <c r="O344" s="739"/>
      <c r="P344" s="739"/>
      <c r="Q344" s="739"/>
      <c r="R344" s="350"/>
      <c r="S344" s="132"/>
      <c r="T344" s="117"/>
      <c r="V344" s="27"/>
    </row>
    <row r="345" spans="1:22" ht="23.1" customHeight="1" thickBot="1">
      <c r="A345" s="738"/>
      <c r="B345" s="502"/>
      <c r="C345" s="482"/>
      <c r="D345" s="527"/>
      <c r="E345" s="482"/>
      <c r="F345" s="566"/>
      <c r="G345" s="533"/>
      <c r="H345" s="82">
        <v>0</v>
      </c>
      <c r="I345" s="82">
        <f>5-H345</f>
        <v>5</v>
      </c>
      <c r="J345" s="740"/>
      <c r="K345" s="740"/>
      <c r="L345" s="740"/>
      <c r="M345" s="740"/>
      <c r="N345" s="740"/>
      <c r="O345" s="740"/>
      <c r="P345" s="740"/>
      <c r="Q345" s="740"/>
      <c r="T345" s="343"/>
    </row>
    <row r="346" spans="1:22" ht="23.1" customHeight="1">
      <c r="A346" s="737">
        <v>7434</v>
      </c>
      <c r="B346" s="310"/>
      <c r="C346" s="501"/>
      <c r="D346" s="484"/>
      <c r="E346" s="310"/>
      <c r="F346" s="310"/>
      <c r="G346" s="310"/>
      <c r="J346" s="739"/>
      <c r="K346" s="739"/>
      <c r="L346" s="739"/>
      <c r="M346" s="739"/>
      <c r="N346" s="739"/>
      <c r="O346" s="739"/>
      <c r="P346" s="739"/>
      <c r="Q346" s="739"/>
      <c r="T346" s="344"/>
    </row>
    <row r="347" spans="1:22" ht="23.1" customHeight="1" thickBot="1">
      <c r="A347" s="738"/>
      <c r="B347" s="534"/>
      <c r="C347" s="502"/>
      <c r="D347" s="527"/>
      <c r="E347" s="482"/>
      <c r="F347" s="482"/>
      <c r="G347" s="533"/>
      <c r="H347" s="82">
        <v>0</v>
      </c>
      <c r="I347" s="82">
        <f>5-H347</f>
        <v>5</v>
      </c>
      <c r="J347" s="740"/>
      <c r="K347" s="740"/>
      <c r="L347" s="740"/>
      <c r="M347" s="740"/>
      <c r="N347" s="740"/>
      <c r="O347" s="740"/>
      <c r="P347" s="740"/>
      <c r="Q347" s="740"/>
      <c r="R347" s="330"/>
      <c r="S347" s="345"/>
      <c r="T347" s="117"/>
      <c r="V347" s="1"/>
    </row>
    <row r="348" spans="1:22" ht="23.1" customHeight="1">
      <c r="A348" s="737">
        <v>7433</v>
      </c>
      <c r="B348" s="501"/>
      <c r="C348" s="501"/>
      <c r="D348" s="317"/>
      <c r="E348" s="501"/>
      <c r="F348" s="501"/>
      <c r="G348" s="501"/>
      <c r="J348" s="739"/>
      <c r="K348" s="739"/>
      <c r="L348" s="739"/>
      <c r="M348" s="739"/>
      <c r="N348" s="739"/>
      <c r="O348" s="739"/>
      <c r="P348" s="739"/>
      <c r="Q348" s="739"/>
      <c r="S348" s="343"/>
      <c r="T348" s="47"/>
      <c r="V348" s="31"/>
    </row>
    <row r="349" spans="1:22" ht="23.1" customHeight="1" thickBot="1">
      <c r="A349" s="738"/>
      <c r="B349" s="502"/>
      <c r="C349" s="502"/>
      <c r="D349" s="317"/>
      <c r="E349" s="502"/>
      <c r="F349" s="502"/>
      <c r="G349" s="502"/>
      <c r="H349" s="82">
        <v>0</v>
      </c>
      <c r="I349" s="82">
        <f>5-H349</f>
        <v>5</v>
      </c>
      <c r="J349" s="740"/>
      <c r="K349" s="740"/>
      <c r="L349" s="740"/>
      <c r="M349" s="740"/>
      <c r="N349" s="740"/>
      <c r="O349" s="740"/>
      <c r="P349" s="740"/>
      <c r="Q349" s="740"/>
      <c r="S349" s="348"/>
      <c r="T349" s="128" t="s">
        <v>569</v>
      </c>
      <c r="V349" s="26"/>
    </row>
    <row r="350" spans="1:22" ht="23.1" customHeight="1">
      <c r="A350" s="737">
        <v>7432</v>
      </c>
      <c r="B350" s="310"/>
      <c r="C350" s="310"/>
      <c r="D350" s="535"/>
      <c r="E350" s="310"/>
      <c r="F350" s="310"/>
      <c r="G350" s="522"/>
      <c r="J350" s="739"/>
      <c r="K350" s="739"/>
      <c r="L350" s="739"/>
      <c r="M350" s="739"/>
      <c r="N350" s="739"/>
      <c r="O350" s="739"/>
      <c r="P350" s="739"/>
      <c r="Q350" s="739"/>
      <c r="R350" s="255"/>
      <c r="S350" s="337"/>
      <c r="T350" s="49" t="s">
        <v>534</v>
      </c>
      <c r="V350" s="33"/>
    </row>
    <row r="351" spans="1:22" ht="23.1" customHeight="1" thickBot="1">
      <c r="A351" s="738"/>
      <c r="B351" s="533"/>
      <c r="C351" s="482"/>
      <c r="D351" s="319"/>
      <c r="E351" s="482"/>
      <c r="F351" s="482"/>
      <c r="G351" s="569"/>
      <c r="H351" s="82">
        <v>0</v>
      </c>
      <c r="I351" s="82">
        <f>5-H351</f>
        <v>5</v>
      </c>
      <c r="J351" s="740"/>
      <c r="K351" s="740"/>
      <c r="L351" s="740"/>
      <c r="M351" s="740"/>
      <c r="N351" s="740"/>
      <c r="O351" s="740"/>
      <c r="P351" s="740"/>
      <c r="Q351" s="740"/>
      <c r="R351" s="133"/>
      <c r="S351" s="337"/>
      <c r="T351" s="47" t="s">
        <v>85</v>
      </c>
      <c r="V351" s="16"/>
    </row>
    <row r="352" spans="1:22" ht="23.1" customHeight="1">
      <c r="A352" s="737">
        <v>7431</v>
      </c>
      <c r="B352" s="310"/>
      <c r="C352" s="310"/>
      <c r="D352" s="484"/>
      <c r="E352" s="310"/>
      <c r="F352" s="310"/>
      <c r="G352" s="501"/>
      <c r="J352" s="739"/>
      <c r="K352" s="739"/>
      <c r="L352" s="739"/>
      <c r="M352" s="739"/>
      <c r="N352" s="739"/>
      <c r="O352" s="739"/>
      <c r="P352" s="739"/>
      <c r="Q352" s="739"/>
      <c r="S352" s="340"/>
      <c r="T352" s="50" t="s">
        <v>86</v>
      </c>
      <c r="V352" s="1"/>
    </row>
    <row r="353" spans="1:47" ht="23.1" customHeight="1" thickBot="1">
      <c r="A353" s="738"/>
      <c r="B353" s="534"/>
      <c r="C353" s="482"/>
      <c r="D353" s="482"/>
      <c r="E353" s="482"/>
      <c r="F353" s="482"/>
      <c r="G353" s="530"/>
      <c r="H353" s="82">
        <v>0</v>
      </c>
      <c r="I353" s="82">
        <f>5-H353</f>
        <v>5</v>
      </c>
      <c r="J353" s="740"/>
      <c r="K353" s="740"/>
      <c r="L353" s="740"/>
      <c r="M353" s="740"/>
      <c r="N353" s="740"/>
      <c r="O353" s="740"/>
      <c r="P353" s="740"/>
      <c r="Q353" s="740"/>
      <c r="R353" s="343"/>
      <c r="S353" s="339"/>
      <c r="T353" s="47"/>
      <c r="V353" s="1"/>
    </row>
    <row r="354" spans="1:47" ht="23.1" customHeight="1">
      <c r="A354" s="443"/>
      <c r="B354" s="444"/>
      <c r="C354" s="444"/>
      <c r="D354" s="441" t="s">
        <v>631</v>
      </c>
      <c r="E354" s="441">
        <v>7</v>
      </c>
      <c r="F354" s="441" t="s">
        <v>633</v>
      </c>
      <c r="G354" s="441">
        <f>I337</f>
        <v>35</v>
      </c>
      <c r="H354" s="408" t="s">
        <v>699</v>
      </c>
      <c r="I354" s="408">
        <v>7</v>
      </c>
      <c r="J354" s="442"/>
      <c r="K354" s="442"/>
      <c r="L354" s="442"/>
      <c r="M354" s="442"/>
      <c r="N354" s="442"/>
      <c r="O354" s="442"/>
      <c r="P354" s="442"/>
      <c r="Q354" s="442"/>
      <c r="R354" s="343"/>
      <c r="S354" s="339"/>
      <c r="T354" s="47"/>
      <c r="V354" s="1"/>
    </row>
    <row r="355" spans="1:47" ht="23.1" customHeight="1" thickBot="1">
      <c r="A355" s="403"/>
      <c r="B355" s="404"/>
      <c r="C355" s="404"/>
      <c r="D355" s="404"/>
      <c r="E355" s="404"/>
      <c r="F355" s="441"/>
      <c r="G355" s="441"/>
      <c r="H355" s="79" t="s">
        <v>176</v>
      </c>
      <c r="I355" s="82">
        <f>H357+I357</f>
        <v>59</v>
      </c>
      <c r="J355" s="402"/>
      <c r="K355" s="402"/>
      <c r="L355" s="402"/>
      <c r="M355" s="402"/>
      <c r="N355" s="402"/>
      <c r="O355" s="402"/>
      <c r="P355" s="402"/>
      <c r="Q355" s="402"/>
      <c r="R355" s="343"/>
      <c r="S355" s="339"/>
      <c r="T355" s="47"/>
      <c r="V355" s="1"/>
    </row>
    <row r="356" spans="1:47" ht="23.1" customHeight="1">
      <c r="A356" s="792" t="s">
        <v>700</v>
      </c>
      <c r="B356" s="396" t="s">
        <v>24</v>
      </c>
      <c r="C356" s="396" t="s">
        <v>44</v>
      </c>
      <c r="D356" s="396" t="s">
        <v>588</v>
      </c>
      <c r="E356" s="397" t="s">
        <v>589</v>
      </c>
      <c r="F356" s="396" t="s">
        <v>590</v>
      </c>
      <c r="G356" s="396" t="s">
        <v>587</v>
      </c>
      <c r="H356" s="81" t="s">
        <v>175</v>
      </c>
      <c r="I356" s="81" t="s">
        <v>177</v>
      </c>
      <c r="J356" s="739"/>
      <c r="K356" s="739"/>
      <c r="L356" s="739"/>
      <c r="M356" s="739"/>
      <c r="N356" s="739"/>
      <c r="O356" s="739"/>
      <c r="P356" s="739"/>
      <c r="Q356" s="739"/>
      <c r="R356" s="371"/>
      <c r="S356" s="117"/>
      <c r="T356" s="47" t="s">
        <v>81</v>
      </c>
      <c r="V356" s="1"/>
    </row>
    <row r="357" spans="1:47" ht="40.5" customHeight="1" thickBot="1">
      <c r="A357" s="793"/>
      <c r="B357" s="398" t="s">
        <v>22</v>
      </c>
      <c r="C357" s="398" t="s">
        <v>14</v>
      </c>
      <c r="D357" s="398" t="s">
        <v>14</v>
      </c>
      <c r="E357" s="399" t="s">
        <v>27</v>
      </c>
      <c r="F357" s="400" t="s">
        <v>27</v>
      </c>
      <c r="G357" s="400" t="s">
        <v>27</v>
      </c>
      <c r="H357" s="82">
        <f>H359+H361+H363+H365+H367+H369+H371+H373+H375+H377</f>
        <v>8</v>
      </c>
      <c r="I357" s="82">
        <f>I359+I361+I363+I365+I367+I369+I371+I373+I375+I377</f>
        <v>51</v>
      </c>
      <c r="J357" s="740"/>
      <c r="K357" s="740"/>
      <c r="L357" s="740"/>
      <c r="M357" s="740"/>
      <c r="N357" s="740"/>
      <c r="O357" s="740"/>
      <c r="P357" s="740"/>
      <c r="Q357" s="740"/>
      <c r="R357" s="373"/>
      <c r="S357" s="117"/>
      <c r="T357" s="47" t="s">
        <v>102</v>
      </c>
      <c r="V357" s="1"/>
    </row>
    <row r="358" spans="1:47" ht="23.1" customHeight="1">
      <c r="A358" s="737">
        <v>7429</v>
      </c>
      <c r="B358" s="310"/>
      <c r="C358" s="310"/>
      <c r="D358" s="310"/>
      <c r="E358" s="310"/>
      <c r="F358" s="484"/>
      <c r="G358" s="525"/>
      <c r="J358" s="739"/>
      <c r="K358" s="739"/>
      <c r="L358" s="739"/>
      <c r="M358" s="739"/>
      <c r="N358" s="739"/>
      <c r="O358" s="739"/>
      <c r="P358" s="739"/>
      <c r="Q358" s="739"/>
      <c r="R358" s="347"/>
      <c r="S358" s="337"/>
      <c r="T358" s="46" t="s">
        <v>87</v>
      </c>
      <c r="V358" s="1"/>
    </row>
    <row r="359" spans="1:47" ht="23.1" customHeight="1" thickBot="1">
      <c r="A359" s="738"/>
      <c r="B359" s="482"/>
      <c r="C359" s="461"/>
      <c r="D359" s="482"/>
      <c r="E359" s="482"/>
      <c r="F359" s="482"/>
      <c r="G359" s="536"/>
      <c r="H359" s="82">
        <v>0</v>
      </c>
      <c r="I359" s="82">
        <f>5-H359</f>
        <v>5</v>
      </c>
      <c r="J359" s="740"/>
      <c r="K359" s="740"/>
      <c r="L359" s="740"/>
      <c r="M359" s="740"/>
      <c r="N359" s="740"/>
      <c r="O359" s="740"/>
      <c r="P359" s="740"/>
      <c r="Q359" s="740"/>
      <c r="R359" s="313"/>
      <c r="S359" s="342"/>
      <c r="T359" s="47" t="s">
        <v>103</v>
      </c>
      <c r="V359" s="1"/>
    </row>
    <row r="360" spans="1:47" ht="23.1" customHeight="1">
      <c r="A360" s="737">
        <v>7428</v>
      </c>
      <c r="B360" s="310"/>
      <c r="C360" s="310"/>
      <c r="D360" s="310"/>
      <c r="E360" s="310"/>
      <c r="F360" s="310"/>
      <c r="G360" s="310"/>
      <c r="J360" s="739"/>
      <c r="K360" s="739"/>
      <c r="L360" s="739"/>
      <c r="M360" s="739"/>
      <c r="N360" s="739"/>
      <c r="O360" s="739"/>
      <c r="P360" s="739"/>
      <c r="Q360" s="739"/>
      <c r="R360" s="365"/>
      <c r="S360" s="337"/>
      <c r="T360" s="51" t="s">
        <v>104</v>
      </c>
      <c r="V360" s="1"/>
    </row>
    <row r="361" spans="1:47" ht="22.5" customHeight="1" thickBot="1">
      <c r="A361" s="738"/>
      <c r="B361" s="531"/>
      <c r="C361" s="531"/>
      <c r="D361" s="531"/>
      <c r="E361" s="531"/>
      <c r="F361" s="531"/>
      <c r="G361" s="531"/>
      <c r="H361" s="82">
        <v>0</v>
      </c>
      <c r="I361" s="82">
        <f>6-H361</f>
        <v>6</v>
      </c>
      <c r="J361" s="740"/>
      <c r="K361" s="740"/>
      <c r="L361" s="740"/>
      <c r="M361" s="740"/>
      <c r="N361" s="740"/>
      <c r="O361" s="740"/>
      <c r="P361" s="740"/>
      <c r="Q361" s="740"/>
      <c r="R361" s="343"/>
      <c r="S361" s="337"/>
      <c r="T361" s="321" t="s">
        <v>570</v>
      </c>
    </row>
    <row r="362" spans="1:47" ht="23.1" customHeight="1">
      <c r="A362" s="737">
        <v>7427</v>
      </c>
      <c r="B362" s="310"/>
      <c r="C362" s="310"/>
      <c r="D362" s="310"/>
      <c r="E362" s="310"/>
      <c r="F362" s="310"/>
      <c r="G362" s="310"/>
      <c r="J362" s="739"/>
      <c r="K362" s="739"/>
      <c r="L362" s="739"/>
      <c r="M362" s="739"/>
      <c r="N362" s="739"/>
      <c r="O362" s="739"/>
      <c r="P362" s="739"/>
      <c r="Q362" s="739"/>
      <c r="R362" s="344"/>
      <c r="S362" s="337"/>
      <c r="T362" s="53" t="s">
        <v>106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</row>
    <row r="363" spans="1:47" ht="23.1" customHeight="1" thickBot="1">
      <c r="A363" s="738"/>
      <c r="B363" s="482"/>
      <c r="C363" s="482"/>
      <c r="D363" s="531"/>
      <c r="E363" s="531"/>
      <c r="F363" s="482"/>
      <c r="G363" s="482"/>
      <c r="H363" s="82">
        <v>0</v>
      </c>
      <c r="I363" s="82">
        <f>6-H363</f>
        <v>6</v>
      </c>
      <c r="J363" s="740"/>
      <c r="K363" s="740"/>
      <c r="L363" s="740"/>
      <c r="M363" s="740"/>
      <c r="N363" s="740"/>
      <c r="O363" s="740"/>
      <c r="P363" s="740"/>
      <c r="Q363" s="740"/>
      <c r="S363" s="133"/>
      <c r="T363" s="47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</row>
    <row r="364" spans="1:47" ht="23.1" customHeight="1">
      <c r="A364" s="737">
        <v>7426</v>
      </c>
      <c r="B364" s="310"/>
      <c r="C364" s="560" t="s">
        <v>1167</v>
      </c>
      <c r="D364" s="560" t="s">
        <v>1167</v>
      </c>
      <c r="E364" s="501"/>
      <c r="F364" s="559" t="s">
        <v>1002</v>
      </c>
      <c r="G364" s="559" t="s">
        <v>1168</v>
      </c>
      <c r="J364" s="739"/>
      <c r="K364" s="739"/>
      <c r="L364" s="739"/>
      <c r="M364" s="739"/>
      <c r="N364" s="739"/>
      <c r="O364" s="739"/>
      <c r="P364" s="739"/>
      <c r="Q364" s="739">
        <v>4</v>
      </c>
      <c r="R364" s="343"/>
      <c r="S364" s="320"/>
      <c r="T364" s="46" t="s">
        <v>88</v>
      </c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</row>
    <row r="365" spans="1:47" ht="23.1" customHeight="1" thickBot="1">
      <c r="A365" s="738"/>
      <c r="B365" s="531"/>
      <c r="C365" s="638" t="s">
        <v>964</v>
      </c>
      <c r="D365" s="638" t="s">
        <v>965</v>
      </c>
      <c r="E365" s="530"/>
      <c r="F365" s="561" t="s">
        <v>966</v>
      </c>
      <c r="G365" s="561" t="s">
        <v>967</v>
      </c>
      <c r="H365" s="82">
        <v>4</v>
      </c>
      <c r="I365" s="82">
        <f>6-H365</f>
        <v>2</v>
      </c>
      <c r="J365" s="740"/>
      <c r="K365" s="740"/>
      <c r="L365" s="740"/>
      <c r="M365" s="740"/>
      <c r="N365" s="740"/>
      <c r="O365" s="740"/>
      <c r="P365" s="740"/>
      <c r="Q365" s="740"/>
      <c r="R365" s="344"/>
      <c r="S365" s="320"/>
      <c r="T365" s="47" t="s">
        <v>39</v>
      </c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</row>
    <row r="366" spans="1:47" ht="23.1" customHeight="1">
      <c r="A366" s="737">
        <v>7425</v>
      </c>
      <c r="B366" s="310"/>
      <c r="C366" s="310"/>
      <c r="D366" s="310"/>
      <c r="E366" s="484"/>
      <c r="F366" s="501"/>
      <c r="G366" s="547"/>
      <c r="J366" s="739"/>
      <c r="K366" s="739"/>
      <c r="L366" s="739"/>
      <c r="M366" s="739"/>
      <c r="N366" s="739"/>
      <c r="O366" s="739"/>
      <c r="P366" s="739"/>
      <c r="Q366" s="739"/>
      <c r="R366" s="320"/>
      <c r="S366" s="320"/>
      <c r="T366" s="54" t="s">
        <v>107</v>
      </c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</row>
    <row r="367" spans="1:47" ht="23.1" customHeight="1" thickBot="1">
      <c r="A367" s="738"/>
      <c r="B367" s="531"/>
      <c r="C367" s="482"/>
      <c r="D367" s="482"/>
      <c r="E367" s="531"/>
      <c r="F367" s="502"/>
      <c r="G367" s="556"/>
      <c r="H367" s="82">
        <v>0</v>
      </c>
      <c r="I367" s="82">
        <f>6-H367</f>
        <v>6</v>
      </c>
      <c r="J367" s="740"/>
      <c r="K367" s="740"/>
      <c r="L367" s="740"/>
      <c r="M367" s="740"/>
      <c r="N367" s="740"/>
      <c r="O367" s="740"/>
      <c r="P367" s="740"/>
      <c r="Q367" s="740"/>
      <c r="R367" s="263"/>
      <c r="S367" s="255"/>
      <c r="T367" s="102" t="s">
        <v>109</v>
      </c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</row>
    <row r="368" spans="1:47" ht="23.1" customHeight="1">
      <c r="A368" s="737">
        <v>7424</v>
      </c>
      <c r="B368" s="484"/>
      <c r="C368" s="484"/>
      <c r="D368" s="484"/>
      <c r="E368" s="484"/>
      <c r="F368" s="484"/>
      <c r="G368" s="484"/>
      <c r="J368" s="739"/>
      <c r="K368" s="739"/>
      <c r="L368" s="739"/>
      <c r="M368" s="739"/>
      <c r="N368" s="739"/>
      <c r="O368" s="739"/>
      <c r="P368" s="739"/>
      <c r="Q368" s="739"/>
      <c r="R368" s="255"/>
      <c r="S368" s="337"/>
      <c r="T368" s="49" t="s">
        <v>534</v>
      </c>
      <c r="V368" s="33"/>
    </row>
    <row r="369" spans="1:47" ht="23.1" customHeight="1" thickBot="1">
      <c r="A369" s="738"/>
      <c r="B369" s="461"/>
      <c r="C369" s="482"/>
      <c r="D369" s="482"/>
      <c r="E369" s="482"/>
      <c r="F369" s="482"/>
      <c r="G369" s="482"/>
      <c r="H369" s="82">
        <v>0</v>
      </c>
      <c r="I369" s="82">
        <f>6-H369</f>
        <v>6</v>
      </c>
      <c r="J369" s="740"/>
      <c r="K369" s="740"/>
      <c r="L369" s="740"/>
      <c r="M369" s="740"/>
      <c r="N369" s="740"/>
      <c r="O369" s="740"/>
      <c r="P369" s="740"/>
      <c r="Q369" s="740"/>
      <c r="R369" s="133"/>
      <c r="S369" s="337"/>
      <c r="T369" s="47" t="s">
        <v>85</v>
      </c>
      <c r="V369" s="16"/>
    </row>
    <row r="370" spans="1:47" ht="23.1" customHeight="1">
      <c r="A370" s="737">
        <v>7423</v>
      </c>
      <c r="B370" s="310"/>
      <c r="C370" s="484"/>
      <c r="D370" s="515"/>
      <c r="E370" s="484"/>
      <c r="F370" s="310"/>
      <c r="G370" s="547"/>
      <c r="J370" s="739"/>
      <c r="K370" s="739"/>
      <c r="L370" s="739"/>
      <c r="M370" s="739"/>
      <c r="N370" s="739"/>
      <c r="O370" s="739"/>
      <c r="P370" s="739"/>
      <c r="Q370" s="739"/>
      <c r="S370" s="340"/>
      <c r="T370" s="50" t="s">
        <v>86</v>
      </c>
      <c r="V370" s="1"/>
    </row>
    <row r="371" spans="1:47" ht="23.1" customHeight="1" thickBot="1">
      <c r="A371" s="738"/>
      <c r="B371" s="482"/>
      <c r="C371" s="482"/>
      <c r="D371" s="482"/>
      <c r="E371" s="482"/>
      <c r="F371" s="531"/>
      <c r="G371" s="556"/>
      <c r="H371" s="82">
        <v>0</v>
      </c>
      <c r="I371" s="82">
        <f>6-H371</f>
        <v>6</v>
      </c>
      <c r="J371" s="740"/>
      <c r="K371" s="740"/>
      <c r="L371" s="740"/>
      <c r="M371" s="740"/>
      <c r="N371" s="740"/>
      <c r="O371" s="740"/>
      <c r="P371" s="740"/>
      <c r="Q371" s="740"/>
      <c r="R371" s="343"/>
      <c r="S371" s="339"/>
      <c r="T371" s="47"/>
      <c r="V371" s="1"/>
    </row>
    <row r="372" spans="1:47" ht="23.1" customHeight="1">
      <c r="A372" s="737">
        <v>7422</v>
      </c>
      <c r="B372" s="310"/>
      <c r="C372" s="559" t="s">
        <v>1011</v>
      </c>
      <c r="D372" s="560" t="s">
        <v>1167</v>
      </c>
      <c r="E372" s="484"/>
      <c r="F372" s="560" t="s">
        <v>733</v>
      </c>
      <c r="G372" s="560" t="s">
        <v>749</v>
      </c>
      <c r="J372" s="739"/>
      <c r="K372" s="739"/>
      <c r="L372" s="739"/>
      <c r="M372" s="739"/>
      <c r="N372" s="739"/>
      <c r="O372" s="739"/>
      <c r="P372" s="739">
        <v>2</v>
      </c>
      <c r="Q372" s="739">
        <v>2</v>
      </c>
      <c r="R372" s="347"/>
      <c r="S372" s="337"/>
      <c r="T372" s="46" t="s">
        <v>87</v>
      </c>
      <c r="V372" s="1"/>
    </row>
    <row r="373" spans="1:47" ht="23.1" customHeight="1" thickBot="1">
      <c r="A373" s="738"/>
      <c r="B373" s="531"/>
      <c r="C373" s="561" t="s">
        <v>960</v>
      </c>
      <c r="D373" s="638" t="s">
        <v>961</v>
      </c>
      <c r="E373" s="544"/>
      <c r="F373" s="561" t="s">
        <v>962</v>
      </c>
      <c r="G373" s="561" t="s">
        <v>963</v>
      </c>
      <c r="H373" s="82">
        <v>4</v>
      </c>
      <c r="I373" s="82">
        <f>6-H373</f>
        <v>2</v>
      </c>
      <c r="J373" s="740"/>
      <c r="K373" s="740"/>
      <c r="L373" s="740"/>
      <c r="M373" s="740"/>
      <c r="N373" s="740"/>
      <c r="O373" s="740"/>
      <c r="P373" s="740"/>
      <c r="Q373" s="740"/>
      <c r="R373" s="313"/>
      <c r="S373" s="342"/>
      <c r="T373" s="47" t="s">
        <v>103</v>
      </c>
      <c r="V373" s="1"/>
    </row>
    <row r="374" spans="1:47" ht="23.1" customHeight="1">
      <c r="A374" s="737">
        <v>7421</v>
      </c>
      <c r="B374" s="310"/>
      <c r="C374" s="310"/>
      <c r="D374" s="310"/>
      <c r="E374" s="310"/>
      <c r="F374" s="310"/>
      <c r="G374" s="310"/>
      <c r="J374" s="739"/>
      <c r="K374" s="739"/>
      <c r="L374" s="739"/>
      <c r="M374" s="739"/>
      <c r="N374" s="739"/>
      <c r="O374" s="739"/>
      <c r="P374" s="739"/>
      <c r="Q374" s="739"/>
      <c r="R374" s="365"/>
      <c r="S374" s="337"/>
      <c r="T374" s="51" t="s">
        <v>104</v>
      </c>
      <c r="V374" s="1"/>
    </row>
    <row r="375" spans="1:47" ht="22.5" customHeight="1" thickBot="1">
      <c r="A375" s="738"/>
      <c r="B375" s="482"/>
      <c r="C375" s="482"/>
      <c r="D375" s="482"/>
      <c r="E375" s="482"/>
      <c r="F375" s="482"/>
      <c r="G375" s="482"/>
      <c r="H375" s="82">
        <v>0</v>
      </c>
      <c r="I375" s="82">
        <f>6-H375</f>
        <v>6</v>
      </c>
      <c r="J375" s="740"/>
      <c r="K375" s="740"/>
      <c r="L375" s="740"/>
      <c r="M375" s="740"/>
      <c r="N375" s="740"/>
      <c r="O375" s="740"/>
      <c r="P375" s="740"/>
      <c r="Q375" s="740"/>
      <c r="R375" s="343"/>
      <c r="S375" s="337"/>
      <c r="T375" s="321" t="s">
        <v>570</v>
      </c>
    </row>
    <row r="376" spans="1:47" ht="23.1" customHeight="1">
      <c r="A376" s="737">
        <v>7420</v>
      </c>
      <c r="B376" s="310"/>
      <c r="C376" s="310"/>
      <c r="D376" s="310"/>
      <c r="E376" s="310"/>
      <c r="F376" s="310"/>
      <c r="G376" s="310"/>
      <c r="J376" s="739"/>
      <c r="K376" s="739"/>
      <c r="L376" s="739"/>
      <c r="M376" s="739"/>
      <c r="N376" s="739"/>
      <c r="O376" s="739"/>
      <c r="P376" s="739"/>
      <c r="Q376" s="739"/>
      <c r="R376" s="592">
        <v>8</v>
      </c>
      <c r="S376" s="337"/>
      <c r="T376" s="51" t="s">
        <v>104</v>
      </c>
      <c r="V376" s="1"/>
    </row>
    <row r="377" spans="1:47" ht="22.5" customHeight="1" thickBot="1">
      <c r="A377" s="738"/>
      <c r="B377" s="482"/>
      <c r="C377" s="482"/>
      <c r="D377" s="482"/>
      <c r="E377" s="482"/>
      <c r="F377" s="482"/>
      <c r="G377" s="482"/>
      <c r="H377" s="82">
        <v>0</v>
      </c>
      <c r="I377" s="82">
        <f>6-H377</f>
        <v>6</v>
      </c>
      <c r="J377" s="740"/>
      <c r="K377" s="740"/>
      <c r="L377" s="740"/>
      <c r="M377" s="740"/>
      <c r="N377" s="740"/>
      <c r="O377" s="740"/>
      <c r="P377" s="740"/>
      <c r="Q377" s="740"/>
      <c r="R377" s="343"/>
      <c r="S377" s="337"/>
      <c r="T377" s="321" t="s">
        <v>570</v>
      </c>
    </row>
    <row r="378" spans="1:47" ht="22.5" customHeight="1">
      <c r="A378" s="443"/>
      <c r="B378" s="436"/>
      <c r="C378" s="436"/>
      <c r="D378" s="441" t="s">
        <v>635</v>
      </c>
      <c r="E378" s="441">
        <v>10</v>
      </c>
      <c r="F378" s="441" t="s">
        <v>634</v>
      </c>
      <c r="G378" s="441">
        <f>I355</f>
        <v>59</v>
      </c>
      <c r="H378" s="408" t="s">
        <v>699</v>
      </c>
      <c r="I378" s="408">
        <v>10</v>
      </c>
      <c r="J378" s="455">
        <f t="shared" ref="J378:P378" si="11">SUM(J338:J375)</f>
        <v>0</v>
      </c>
      <c r="K378" s="455">
        <f t="shared" si="11"/>
        <v>0</v>
      </c>
      <c r="L378" s="455">
        <f t="shared" si="11"/>
        <v>0</v>
      </c>
      <c r="M378" s="455">
        <f t="shared" si="11"/>
        <v>0</v>
      </c>
      <c r="N378" s="455">
        <f t="shared" si="11"/>
        <v>0</v>
      </c>
      <c r="O378" s="455">
        <f t="shared" si="11"/>
        <v>0</v>
      </c>
      <c r="P378" s="455">
        <f t="shared" si="11"/>
        <v>2</v>
      </c>
      <c r="Q378" s="455">
        <f>SUM(Q340:Q377)</f>
        <v>6</v>
      </c>
      <c r="R378" s="455">
        <f>J378+K378+L378+M378+N378+O378+P378+Q378</f>
        <v>8</v>
      </c>
      <c r="S378" s="337"/>
      <c r="T378" s="321"/>
    </row>
    <row r="379" spans="1:47" ht="22.5" customHeight="1">
      <c r="A379" s="377"/>
      <c r="B379" s="436"/>
      <c r="C379" s="436"/>
      <c r="D379" s="441" t="s">
        <v>641</v>
      </c>
      <c r="E379" s="441">
        <f>E378+E354</f>
        <v>17</v>
      </c>
      <c r="F379" s="441" t="s">
        <v>642</v>
      </c>
      <c r="G379" s="441">
        <f>G378+G354</f>
        <v>94</v>
      </c>
      <c r="J379" s="34"/>
      <c r="K379" s="34"/>
      <c r="L379" s="34"/>
      <c r="M379" s="34"/>
      <c r="N379" s="34"/>
      <c r="O379" s="34"/>
      <c r="P379" s="34"/>
      <c r="Q379" s="34"/>
      <c r="R379" s="34"/>
      <c r="S379" s="337"/>
      <c r="T379" s="321"/>
    </row>
    <row r="380" spans="1:47" ht="23.1" customHeight="1">
      <c r="A380" s="24" t="s">
        <v>539</v>
      </c>
      <c r="B380" s="206">
        <v>0</v>
      </c>
      <c r="C380" s="207" t="s">
        <v>541</v>
      </c>
      <c r="D380" s="206">
        <f>J380-B380</f>
        <v>0</v>
      </c>
      <c r="E380" s="378"/>
      <c r="F380" s="441"/>
      <c r="G380" s="441"/>
      <c r="H380" s="83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55" t="s">
        <v>108</v>
      </c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</row>
    <row r="381" spans="1:47" ht="23.1" customHeight="1">
      <c r="A381" s="24" t="s">
        <v>540</v>
      </c>
      <c r="B381" s="206">
        <v>0</v>
      </c>
      <c r="C381" s="207" t="s">
        <v>542</v>
      </c>
      <c r="D381" s="206">
        <f>K380+L380+M380+N380+Q380-B381</f>
        <v>0</v>
      </c>
      <c r="E381" s="376"/>
      <c r="F381" s="206" t="s">
        <v>632</v>
      </c>
      <c r="G381" s="376">
        <f>H357+H339</f>
        <v>8</v>
      </c>
      <c r="H381" s="359"/>
      <c r="I381" s="408"/>
      <c r="J381" s="409"/>
      <c r="K381" s="410"/>
      <c r="L381" s="34"/>
      <c r="M381" s="34"/>
      <c r="N381" s="34"/>
      <c r="O381" s="34"/>
      <c r="P381" s="34"/>
      <c r="Q381" s="34"/>
      <c r="R381" s="34"/>
      <c r="S381" s="62"/>
      <c r="T381" s="55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</row>
    <row r="382" spans="1:47" s="69" customFormat="1" ht="26.25" customHeight="1" thickBot="1">
      <c r="A382" s="736" t="s">
        <v>704</v>
      </c>
      <c r="B382" s="736"/>
      <c r="C382" s="736"/>
      <c r="D382" s="736"/>
      <c r="E382" s="736"/>
      <c r="F382" s="736"/>
      <c r="G382" s="736"/>
      <c r="H382" s="79" t="s">
        <v>176</v>
      </c>
      <c r="I382" s="80">
        <f>H384+I384</f>
        <v>40</v>
      </c>
      <c r="J382" s="746" t="s">
        <v>556</v>
      </c>
      <c r="K382" s="755"/>
      <c r="L382" s="755"/>
      <c r="M382" s="755"/>
      <c r="N382" s="755"/>
      <c r="O382" s="755"/>
      <c r="P382" s="755"/>
      <c r="Q382" s="756"/>
      <c r="R382" s="372"/>
      <c r="S382" s="114"/>
      <c r="T382" s="70" t="s">
        <v>174</v>
      </c>
      <c r="U382" s="41"/>
      <c r="V382" s="41"/>
    </row>
    <row r="383" spans="1:47" ht="23.1" customHeight="1">
      <c r="A383" s="792" t="s">
        <v>629</v>
      </c>
      <c r="B383" s="396" t="s">
        <v>24</v>
      </c>
      <c r="C383" s="396" t="s">
        <v>44</v>
      </c>
      <c r="D383" s="469"/>
      <c r="E383" s="397" t="s">
        <v>586</v>
      </c>
      <c r="F383" s="397" t="s">
        <v>46</v>
      </c>
      <c r="G383" s="397" t="s">
        <v>628</v>
      </c>
      <c r="H383" s="81" t="s">
        <v>175</v>
      </c>
      <c r="I383" s="81" t="s">
        <v>177</v>
      </c>
      <c r="J383" s="367" t="s">
        <v>555</v>
      </c>
      <c r="K383" s="749" t="s">
        <v>557</v>
      </c>
      <c r="L383" s="757"/>
      <c r="M383" s="757"/>
      <c r="N383" s="757"/>
      <c r="O383" s="757"/>
      <c r="P383" s="757"/>
      <c r="Q383" s="758"/>
      <c r="R383" s="371"/>
      <c r="S383" s="117"/>
      <c r="T383" s="47" t="s">
        <v>81</v>
      </c>
      <c r="V383" s="1"/>
    </row>
    <row r="384" spans="1:47" ht="23.1" customHeight="1" thickBot="1">
      <c r="A384" s="793"/>
      <c r="B384" s="398" t="s">
        <v>22</v>
      </c>
      <c r="C384" s="398" t="s">
        <v>14</v>
      </c>
      <c r="D384" s="468"/>
      <c r="E384" s="399" t="s">
        <v>27</v>
      </c>
      <c r="F384" s="399" t="s">
        <v>27</v>
      </c>
      <c r="G384" s="399" t="s">
        <v>27</v>
      </c>
      <c r="H384" s="82">
        <f>H386+H388+H390+H392+H394+H396+H398+H400</f>
        <v>5</v>
      </c>
      <c r="I384" s="82">
        <f>I386+I388+I390+I392+I394+I396+I398+I400</f>
        <v>35</v>
      </c>
      <c r="J384" s="368" t="s">
        <v>555</v>
      </c>
      <c r="K384" s="368" t="s">
        <v>622</v>
      </c>
      <c r="L384" s="368" t="s">
        <v>621</v>
      </c>
      <c r="M384" s="369" t="s">
        <v>574</v>
      </c>
      <c r="N384" s="366" t="s">
        <v>562</v>
      </c>
      <c r="O384" s="370" t="s">
        <v>576</v>
      </c>
      <c r="P384" s="473" t="s">
        <v>618</v>
      </c>
      <c r="Q384" s="473" t="s">
        <v>701</v>
      </c>
      <c r="R384" s="373"/>
      <c r="S384" s="117"/>
      <c r="T384" s="47" t="s">
        <v>102</v>
      </c>
      <c r="V384" s="1"/>
    </row>
    <row r="385" spans="1:22" ht="22.5" customHeight="1">
      <c r="A385" s="737">
        <v>7401</v>
      </c>
      <c r="B385" s="559" t="s">
        <v>1002</v>
      </c>
      <c r="C385" s="559" t="s">
        <v>1011</v>
      </c>
      <c r="D385" s="484"/>
      <c r="E385" s="560" t="s">
        <v>1002</v>
      </c>
      <c r="F385" s="559" t="s">
        <v>1002</v>
      </c>
      <c r="G385" s="560" t="s">
        <v>1168</v>
      </c>
      <c r="J385" s="739"/>
      <c r="K385" s="739"/>
      <c r="L385" s="739"/>
      <c r="M385" s="739"/>
      <c r="N385" s="739"/>
      <c r="O385" s="739"/>
      <c r="P385" s="739"/>
      <c r="Q385" s="739">
        <v>5</v>
      </c>
      <c r="R385" s="132"/>
      <c r="S385" s="132"/>
      <c r="T385" s="48" t="s">
        <v>569</v>
      </c>
      <c r="V385" s="30"/>
    </row>
    <row r="386" spans="1:22" ht="22.5" customHeight="1" thickBot="1">
      <c r="A386" s="738"/>
      <c r="B386" s="561" t="s">
        <v>955</v>
      </c>
      <c r="C386" s="638" t="s">
        <v>956</v>
      </c>
      <c r="D386" s="527"/>
      <c r="E386" s="638" t="s">
        <v>957</v>
      </c>
      <c r="F386" s="638" t="s">
        <v>958</v>
      </c>
      <c r="G386" s="638" t="s">
        <v>959</v>
      </c>
      <c r="H386" s="267">
        <v>5</v>
      </c>
      <c r="I386" s="267">
        <f>5-H386</f>
        <v>0</v>
      </c>
      <c r="J386" s="753"/>
      <c r="K386" s="753"/>
      <c r="L386" s="753"/>
      <c r="M386" s="753"/>
      <c r="N386" s="753"/>
      <c r="O386" s="753"/>
      <c r="P386" s="753"/>
      <c r="Q386" s="753"/>
      <c r="R386" s="271"/>
      <c r="S386" s="133"/>
      <c r="T386" s="49" t="s">
        <v>534</v>
      </c>
      <c r="V386" s="1"/>
    </row>
    <row r="387" spans="1:22" ht="23.1" customHeight="1">
      <c r="A387" s="737">
        <v>7402</v>
      </c>
      <c r="B387" s="310"/>
      <c r="C387" s="310"/>
      <c r="D387" s="484"/>
      <c r="E387" s="310"/>
      <c r="F387" s="310"/>
      <c r="G387" s="310"/>
      <c r="H387" s="267"/>
      <c r="I387" s="267"/>
      <c r="J387" s="739"/>
      <c r="K387" s="739"/>
      <c r="L387" s="739"/>
      <c r="M387" s="739"/>
      <c r="N387" s="739"/>
      <c r="O387" s="739"/>
      <c r="P387" s="739"/>
      <c r="Q387" s="739"/>
      <c r="R387" s="132"/>
      <c r="T387" s="47" t="s">
        <v>85</v>
      </c>
      <c r="V387" s="1"/>
    </row>
    <row r="388" spans="1:22" ht="23.1" customHeight="1" thickBot="1">
      <c r="A388" s="738"/>
      <c r="B388" s="532"/>
      <c r="C388" s="482"/>
      <c r="D388" s="527"/>
      <c r="E388" s="482"/>
      <c r="F388" s="482"/>
      <c r="G388" s="531"/>
      <c r="H388" s="267">
        <v>0</v>
      </c>
      <c r="I388" s="267">
        <f>5-H388</f>
        <v>5</v>
      </c>
      <c r="J388" s="753"/>
      <c r="K388" s="753"/>
      <c r="L388" s="753"/>
      <c r="M388" s="753"/>
      <c r="N388" s="753"/>
      <c r="O388" s="753"/>
      <c r="P388" s="753"/>
      <c r="Q388" s="753"/>
      <c r="R388" s="271"/>
      <c r="T388" s="50" t="s">
        <v>86</v>
      </c>
      <c r="V388" s="1"/>
    </row>
    <row r="389" spans="1:22" ht="23.1" customHeight="1">
      <c r="A389" s="737">
        <v>7403</v>
      </c>
      <c r="B389" s="547"/>
      <c r="C389" s="310"/>
      <c r="D389" s="317"/>
      <c r="E389" s="310"/>
      <c r="F389" s="522"/>
      <c r="G389" s="310"/>
      <c r="J389" s="739"/>
      <c r="K389" s="739"/>
      <c r="L389" s="739"/>
      <c r="M389" s="739"/>
      <c r="N389" s="739"/>
      <c r="O389" s="739"/>
      <c r="P389" s="739"/>
      <c r="Q389" s="739"/>
      <c r="R389" s="350"/>
      <c r="S389" s="331"/>
      <c r="T389" s="331"/>
      <c r="U389" s="331"/>
      <c r="V389" s="1"/>
    </row>
    <row r="390" spans="1:22" ht="23.1" customHeight="1" thickBot="1">
      <c r="A390" s="738"/>
      <c r="B390" s="548"/>
      <c r="C390" s="517"/>
      <c r="D390" s="537"/>
      <c r="E390" s="517"/>
      <c r="F390" s="570"/>
      <c r="G390" s="531"/>
      <c r="H390" s="267">
        <v>0</v>
      </c>
      <c r="I390" s="82">
        <f>5-H390</f>
        <v>5</v>
      </c>
      <c r="J390" s="753"/>
      <c r="K390" s="753"/>
      <c r="L390" s="753"/>
      <c r="M390" s="753"/>
      <c r="N390" s="753"/>
      <c r="O390" s="753"/>
      <c r="P390" s="753"/>
      <c r="Q390" s="753"/>
      <c r="S390" s="332"/>
      <c r="T390" s="332"/>
      <c r="U390" s="332"/>
      <c r="V390" s="17"/>
    </row>
    <row r="391" spans="1:22" ht="23.1" customHeight="1">
      <c r="A391" s="737">
        <v>7404</v>
      </c>
      <c r="B391" s="310"/>
      <c r="C391" s="310"/>
      <c r="D391" s="484"/>
      <c r="E391" s="310"/>
      <c r="F391" s="310"/>
      <c r="G391" s="310"/>
      <c r="J391" s="739"/>
      <c r="K391" s="739"/>
      <c r="L391" s="739"/>
      <c r="M391" s="739"/>
      <c r="N391" s="739"/>
      <c r="O391" s="739"/>
      <c r="P391" s="739"/>
      <c r="Q391" s="739"/>
      <c r="R391" s="350"/>
      <c r="S391" s="132"/>
      <c r="T391" s="117"/>
      <c r="V391" s="27"/>
    </row>
    <row r="392" spans="1:22" ht="23.1" customHeight="1" thickBot="1">
      <c r="A392" s="738"/>
      <c r="B392" s="517"/>
      <c r="C392" s="517"/>
      <c r="D392" s="527"/>
      <c r="E392" s="517"/>
      <c r="F392" s="517"/>
      <c r="G392" s="517"/>
      <c r="H392" s="82">
        <v>0</v>
      </c>
      <c r="I392" s="82">
        <f>5-H392</f>
        <v>5</v>
      </c>
      <c r="J392" s="753"/>
      <c r="K392" s="753"/>
      <c r="L392" s="753"/>
      <c r="M392" s="753"/>
      <c r="N392" s="753"/>
      <c r="O392" s="753"/>
      <c r="P392" s="753"/>
      <c r="Q392" s="753"/>
      <c r="T392" s="343"/>
    </row>
    <row r="393" spans="1:22" ht="23.1" customHeight="1">
      <c r="A393" s="737">
        <v>7405</v>
      </c>
      <c r="B393" s="310"/>
      <c r="C393" s="310"/>
      <c r="D393" s="484"/>
      <c r="E393" s="547"/>
      <c r="F393" s="501"/>
      <c r="G393" s="310"/>
      <c r="J393" s="739"/>
      <c r="K393" s="739"/>
      <c r="L393" s="739"/>
      <c r="M393" s="739"/>
      <c r="N393" s="739"/>
      <c r="O393" s="739"/>
      <c r="P393" s="739"/>
      <c r="Q393" s="739"/>
      <c r="T393" s="344"/>
    </row>
    <row r="394" spans="1:22" ht="23.1" customHeight="1" thickBot="1">
      <c r="A394" s="738"/>
      <c r="B394" s="482"/>
      <c r="C394" s="482"/>
      <c r="D394" s="527"/>
      <c r="E394" s="550"/>
      <c r="F394" s="530"/>
      <c r="G394" s="531"/>
      <c r="H394" s="82">
        <v>0</v>
      </c>
      <c r="I394" s="82">
        <f>5-H394</f>
        <v>5</v>
      </c>
      <c r="J394" s="753"/>
      <c r="K394" s="753"/>
      <c r="L394" s="753"/>
      <c r="M394" s="753"/>
      <c r="N394" s="753"/>
      <c r="O394" s="753"/>
      <c r="P394" s="753"/>
      <c r="Q394" s="753"/>
      <c r="R394" s="330"/>
      <c r="S394" s="345"/>
      <c r="T394" s="117"/>
      <c r="V394" s="1"/>
    </row>
    <row r="395" spans="1:22" ht="23.1" customHeight="1">
      <c r="A395" s="737">
        <v>7406</v>
      </c>
      <c r="B395" s="310"/>
      <c r="C395" s="310"/>
      <c r="D395" s="540"/>
      <c r="E395" s="310"/>
      <c r="F395" s="547"/>
      <c r="G395" s="310"/>
      <c r="J395" s="739"/>
      <c r="K395" s="739"/>
      <c r="L395" s="739"/>
      <c r="M395" s="739"/>
      <c r="N395" s="739"/>
      <c r="O395" s="739"/>
      <c r="P395" s="739"/>
      <c r="Q395" s="739"/>
      <c r="S395" s="343"/>
      <c r="T395" s="47"/>
      <c r="V395" s="31"/>
    </row>
    <row r="396" spans="1:22" ht="23.1" customHeight="1" thickBot="1">
      <c r="A396" s="738"/>
      <c r="B396" s="517"/>
      <c r="C396" s="517"/>
      <c r="D396" s="527"/>
      <c r="E396" s="482"/>
      <c r="F396" s="548"/>
      <c r="G396" s="517"/>
      <c r="H396" s="82">
        <v>0</v>
      </c>
      <c r="I396" s="82">
        <f>5-H396</f>
        <v>5</v>
      </c>
      <c r="J396" s="753"/>
      <c r="K396" s="753"/>
      <c r="L396" s="753"/>
      <c r="M396" s="753"/>
      <c r="N396" s="753"/>
      <c r="O396" s="753"/>
      <c r="P396" s="753"/>
      <c r="Q396" s="753"/>
      <c r="S396" s="348"/>
      <c r="T396" s="128" t="s">
        <v>569</v>
      </c>
      <c r="V396" s="26"/>
    </row>
    <row r="397" spans="1:22" ht="23.1" customHeight="1">
      <c r="A397" s="737">
        <v>7407</v>
      </c>
      <c r="B397" s="310"/>
      <c r="C397" s="310"/>
      <c r="D397" s="484"/>
      <c r="E397" s="501"/>
      <c r="F397" s="310"/>
      <c r="G397" s="310"/>
      <c r="J397" s="739"/>
      <c r="K397" s="739"/>
      <c r="L397" s="739"/>
      <c r="M397" s="739"/>
      <c r="N397" s="739"/>
      <c r="O397" s="739"/>
      <c r="P397" s="739"/>
      <c r="Q397" s="739"/>
      <c r="R397" s="255"/>
      <c r="S397" s="337"/>
      <c r="T397" s="49" t="s">
        <v>534</v>
      </c>
      <c r="V397" s="33"/>
    </row>
    <row r="398" spans="1:22" ht="23.1" customHeight="1" thickBot="1">
      <c r="A398" s="738"/>
      <c r="B398" s="531"/>
      <c r="C398" s="517"/>
      <c r="D398" s="527"/>
      <c r="E398" s="530"/>
      <c r="F398" s="482"/>
      <c r="G398" s="517"/>
      <c r="H398" s="82">
        <v>0</v>
      </c>
      <c r="I398" s="82">
        <f>5-H398</f>
        <v>5</v>
      </c>
      <c r="J398" s="753"/>
      <c r="K398" s="753"/>
      <c r="L398" s="753"/>
      <c r="M398" s="753"/>
      <c r="N398" s="753"/>
      <c r="O398" s="753"/>
      <c r="P398" s="753"/>
      <c r="Q398" s="753"/>
      <c r="R398" s="133"/>
      <c r="S398" s="337"/>
      <c r="T398" s="47" t="s">
        <v>85</v>
      </c>
      <c r="V398" s="16"/>
    </row>
    <row r="399" spans="1:22" ht="23.1" customHeight="1">
      <c r="A399" s="737">
        <v>7408</v>
      </c>
      <c r="B399" s="310"/>
      <c r="C399" s="310"/>
      <c r="D399" s="484"/>
      <c r="E399" s="310"/>
      <c r="F399" s="310"/>
      <c r="G399" s="547"/>
      <c r="J399" s="739"/>
      <c r="K399" s="739"/>
      <c r="L399" s="739"/>
      <c r="M399" s="739"/>
      <c r="N399" s="739"/>
      <c r="O399" s="739"/>
      <c r="P399" s="739"/>
      <c r="Q399" s="739"/>
      <c r="S399" s="340"/>
      <c r="T399" s="50" t="s">
        <v>86</v>
      </c>
      <c r="V399" s="1"/>
    </row>
    <row r="400" spans="1:22" ht="23.1" customHeight="1" thickBot="1">
      <c r="A400" s="738"/>
      <c r="B400" s="517"/>
      <c r="C400" s="517"/>
      <c r="D400" s="482"/>
      <c r="E400" s="517"/>
      <c r="F400" s="517"/>
      <c r="G400" s="548"/>
      <c r="H400" s="82">
        <v>0</v>
      </c>
      <c r="I400" s="82">
        <f>5-H400</f>
        <v>5</v>
      </c>
      <c r="J400" s="753"/>
      <c r="K400" s="753"/>
      <c r="L400" s="753"/>
      <c r="M400" s="753"/>
      <c r="N400" s="753"/>
      <c r="O400" s="753"/>
      <c r="P400" s="753"/>
      <c r="Q400" s="753"/>
      <c r="R400" s="343"/>
      <c r="S400" s="339"/>
      <c r="T400" s="47"/>
      <c r="V400" s="1"/>
    </row>
    <row r="401" spans="1:47" ht="23.1" customHeight="1">
      <c r="A401" s="443"/>
      <c r="B401" s="436"/>
      <c r="C401" s="436"/>
      <c r="D401" s="441" t="s">
        <v>636</v>
      </c>
      <c r="E401" s="441">
        <v>8</v>
      </c>
      <c r="F401" s="441" t="s">
        <v>633</v>
      </c>
      <c r="G401" s="441">
        <f>I382</f>
        <v>40</v>
      </c>
      <c r="H401" s="408" t="s">
        <v>699</v>
      </c>
      <c r="I401" s="408">
        <v>8</v>
      </c>
      <c r="J401" s="402"/>
      <c r="K401" s="402"/>
      <c r="L401" s="402"/>
      <c r="M401" s="402"/>
      <c r="N401" s="402"/>
      <c r="O401" s="402"/>
      <c r="P401" s="402"/>
      <c r="Q401" s="402"/>
      <c r="R401" s="343"/>
      <c r="S401" s="339"/>
      <c r="T401" s="47"/>
      <c r="V401" s="1"/>
    </row>
    <row r="402" spans="1:47" ht="23.1" customHeight="1" thickBot="1">
      <c r="A402" s="403"/>
      <c r="B402" s="404"/>
      <c r="C402" s="404"/>
      <c r="D402" s="404"/>
      <c r="E402" s="404"/>
      <c r="F402" s="391"/>
      <c r="G402" s="391"/>
      <c r="H402" s="79" t="s">
        <v>176</v>
      </c>
      <c r="I402" s="82">
        <f>H404+I404</f>
        <v>48</v>
      </c>
      <c r="J402" s="402"/>
      <c r="K402" s="402"/>
      <c r="L402" s="402"/>
      <c r="M402" s="402"/>
      <c r="N402" s="402"/>
      <c r="O402" s="402"/>
      <c r="P402" s="402"/>
      <c r="Q402" s="402"/>
      <c r="R402" s="343"/>
      <c r="S402" s="339"/>
      <c r="T402" s="47"/>
      <c r="V402" s="1"/>
    </row>
    <row r="403" spans="1:47" ht="23.1" customHeight="1">
      <c r="A403" s="792" t="s">
        <v>591</v>
      </c>
      <c r="B403" s="396" t="s">
        <v>24</v>
      </c>
      <c r="C403" s="396" t="s">
        <v>44</v>
      </c>
      <c r="D403" s="396" t="s">
        <v>45</v>
      </c>
      <c r="E403" s="397" t="s">
        <v>46</v>
      </c>
      <c r="F403" s="396" t="s">
        <v>580</v>
      </c>
      <c r="G403" s="396" t="s">
        <v>581</v>
      </c>
      <c r="H403" s="81" t="s">
        <v>175</v>
      </c>
      <c r="I403" s="81" t="s">
        <v>177</v>
      </c>
      <c r="J403" s="739"/>
      <c r="K403" s="739"/>
      <c r="L403" s="739"/>
      <c r="M403" s="739"/>
      <c r="N403" s="739"/>
      <c r="O403" s="739"/>
      <c r="P403" s="739"/>
      <c r="Q403" s="739"/>
      <c r="R403" s="371"/>
      <c r="S403" s="117"/>
      <c r="T403" s="47" t="s">
        <v>81</v>
      </c>
      <c r="V403" s="1"/>
    </row>
    <row r="404" spans="1:47" ht="23.1" customHeight="1" thickBot="1">
      <c r="A404" s="793"/>
      <c r="B404" s="398" t="s">
        <v>22</v>
      </c>
      <c r="C404" s="398" t="s">
        <v>14</v>
      </c>
      <c r="D404" s="398" t="s">
        <v>27</v>
      </c>
      <c r="E404" s="399" t="s">
        <v>27</v>
      </c>
      <c r="F404" s="400" t="s">
        <v>27</v>
      </c>
      <c r="G404" s="400" t="s">
        <v>27</v>
      </c>
      <c r="H404" s="82">
        <f>H406+H408+H410+H412+H414+H416+H418+H420</f>
        <v>0</v>
      </c>
      <c r="I404" s="82">
        <f>I406+I408+I410+I412+I414+I416+I418+I420</f>
        <v>48</v>
      </c>
      <c r="J404" s="753"/>
      <c r="K404" s="753"/>
      <c r="L404" s="753"/>
      <c r="M404" s="753"/>
      <c r="N404" s="753"/>
      <c r="O404" s="753"/>
      <c r="P404" s="753"/>
      <c r="Q404" s="753"/>
      <c r="R404" s="373"/>
      <c r="S404" s="117"/>
      <c r="T404" s="47" t="s">
        <v>102</v>
      </c>
      <c r="V404" s="1"/>
    </row>
    <row r="405" spans="1:47" ht="23.1" customHeight="1">
      <c r="A405" s="737">
        <v>7411</v>
      </c>
      <c r="B405" s="310"/>
      <c r="C405" s="310"/>
      <c r="D405" s="522"/>
      <c r="E405" s="310"/>
      <c r="F405" s="310"/>
      <c r="G405" s="522"/>
      <c r="J405" s="739"/>
      <c r="K405" s="739"/>
      <c r="L405" s="739"/>
      <c r="M405" s="739"/>
      <c r="N405" s="739"/>
      <c r="O405" s="739"/>
      <c r="P405" s="739"/>
      <c r="Q405" s="739"/>
      <c r="R405" s="347"/>
      <c r="S405" s="337"/>
      <c r="T405" s="46" t="s">
        <v>87</v>
      </c>
      <c r="V405" s="1"/>
    </row>
    <row r="406" spans="1:47" ht="23.1" customHeight="1" thickBot="1">
      <c r="A406" s="738"/>
      <c r="B406" s="482"/>
      <c r="C406" s="482"/>
      <c r="D406" s="523"/>
      <c r="E406" s="461"/>
      <c r="F406" s="482"/>
      <c r="G406" s="571"/>
      <c r="H406" s="82">
        <v>0</v>
      </c>
      <c r="I406" s="82">
        <f>6-H406</f>
        <v>6</v>
      </c>
      <c r="J406" s="753"/>
      <c r="K406" s="753"/>
      <c r="L406" s="753"/>
      <c r="M406" s="753"/>
      <c r="N406" s="753"/>
      <c r="O406" s="753"/>
      <c r="P406" s="753"/>
      <c r="Q406" s="753"/>
      <c r="R406" s="313"/>
      <c r="S406" s="342"/>
      <c r="T406" s="47" t="s">
        <v>103</v>
      </c>
      <c r="V406" s="1"/>
    </row>
    <row r="407" spans="1:47" ht="23.1" customHeight="1">
      <c r="A407" s="737">
        <v>7412</v>
      </c>
      <c r="B407" s="522"/>
      <c r="C407" s="310"/>
      <c r="D407" s="310"/>
      <c r="E407" s="310"/>
      <c r="F407" s="547"/>
      <c r="G407" s="501"/>
      <c r="J407" s="739"/>
      <c r="K407" s="739"/>
      <c r="L407" s="739"/>
      <c r="M407" s="739"/>
      <c r="N407" s="739"/>
      <c r="O407" s="739"/>
      <c r="P407" s="739"/>
      <c r="Q407" s="739"/>
      <c r="R407" s="365"/>
      <c r="S407" s="337"/>
      <c r="T407" s="51" t="s">
        <v>104</v>
      </c>
      <c r="V407" s="1"/>
    </row>
    <row r="408" spans="1:47" ht="22.5" customHeight="1" thickBot="1">
      <c r="A408" s="738"/>
      <c r="B408" s="572"/>
      <c r="C408" s="482"/>
      <c r="D408" s="482"/>
      <c r="E408" s="482"/>
      <c r="F408" s="556"/>
      <c r="G408" s="502"/>
      <c r="H408" s="82">
        <v>0</v>
      </c>
      <c r="I408" s="82">
        <f>6-H408</f>
        <v>6</v>
      </c>
      <c r="J408" s="753"/>
      <c r="K408" s="753"/>
      <c r="L408" s="753"/>
      <c r="M408" s="753"/>
      <c r="N408" s="753"/>
      <c r="O408" s="753"/>
      <c r="P408" s="753"/>
      <c r="Q408" s="753"/>
      <c r="R408" s="343"/>
      <c r="S408" s="337"/>
      <c r="T408" s="321" t="s">
        <v>570</v>
      </c>
    </row>
    <row r="409" spans="1:47" ht="23.1" customHeight="1">
      <c r="A409" s="737">
        <v>7413</v>
      </c>
      <c r="B409" s="310"/>
      <c r="C409" s="501"/>
      <c r="D409" s="310"/>
      <c r="E409" s="310"/>
      <c r="F409" s="310"/>
      <c r="G409" s="310"/>
      <c r="J409" s="739"/>
      <c r="K409" s="739"/>
      <c r="L409" s="739"/>
      <c r="M409" s="739"/>
      <c r="N409" s="739"/>
      <c r="O409" s="739"/>
      <c r="P409" s="739"/>
      <c r="Q409" s="739"/>
      <c r="R409" s="344"/>
      <c r="S409" s="337"/>
      <c r="T409" s="53" t="s">
        <v>106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</row>
    <row r="410" spans="1:47" ht="23.1" customHeight="1" thickBot="1">
      <c r="A410" s="738"/>
      <c r="B410" s="482"/>
      <c r="C410" s="502"/>
      <c r="D410" s="482"/>
      <c r="E410" s="482"/>
      <c r="F410" s="482"/>
      <c r="G410" s="482"/>
      <c r="H410" s="82">
        <v>0</v>
      </c>
      <c r="I410" s="82">
        <f>6-H410</f>
        <v>6</v>
      </c>
      <c r="J410" s="753"/>
      <c r="K410" s="753"/>
      <c r="L410" s="753"/>
      <c r="M410" s="753"/>
      <c r="N410" s="753"/>
      <c r="O410" s="753"/>
      <c r="P410" s="753"/>
      <c r="Q410" s="753"/>
      <c r="S410" s="133"/>
      <c r="T410" s="47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</row>
    <row r="411" spans="1:47" ht="23.1" customHeight="1">
      <c r="A411" s="737">
        <v>7414</v>
      </c>
      <c r="B411" s="501"/>
      <c r="C411" s="547"/>
      <c r="D411" s="310"/>
      <c r="E411" s="501"/>
      <c r="F411" s="310"/>
      <c r="G411" s="310"/>
      <c r="J411" s="739"/>
      <c r="K411" s="739"/>
      <c r="L411" s="739"/>
      <c r="M411" s="739"/>
      <c r="N411" s="739"/>
      <c r="O411" s="739"/>
      <c r="P411" s="739"/>
      <c r="Q411" s="739">
        <v>1</v>
      </c>
      <c r="R411" s="343"/>
      <c r="S411" s="320"/>
      <c r="T411" s="46" t="s">
        <v>88</v>
      </c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</row>
    <row r="412" spans="1:47" ht="23.1" customHeight="1" thickBot="1">
      <c r="A412" s="738"/>
      <c r="B412" s="502"/>
      <c r="C412" s="556"/>
      <c r="D412" s="482"/>
      <c r="E412" s="502"/>
      <c r="F412" s="482"/>
      <c r="G412" s="482"/>
      <c r="H412" s="82">
        <v>0</v>
      </c>
      <c r="I412" s="82">
        <f>6-H412</f>
        <v>6</v>
      </c>
      <c r="J412" s="753"/>
      <c r="K412" s="753"/>
      <c r="L412" s="753"/>
      <c r="M412" s="753"/>
      <c r="N412" s="753"/>
      <c r="O412" s="753"/>
      <c r="P412" s="753"/>
      <c r="Q412" s="753"/>
      <c r="R412" s="344"/>
      <c r="S412" s="320"/>
      <c r="T412" s="47" t="s">
        <v>39</v>
      </c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</row>
    <row r="413" spans="1:47" ht="23.1" customHeight="1">
      <c r="A413" s="737">
        <v>7415</v>
      </c>
      <c r="B413" s="310"/>
      <c r="C413" s="310"/>
      <c r="D413" s="310"/>
      <c r="E413" s="310"/>
      <c r="F413" s="310"/>
      <c r="G413" s="547"/>
      <c r="J413" s="739"/>
      <c r="K413" s="739"/>
      <c r="L413" s="739"/>
      <c r="M413" s="739"/>
      <c r="N413" s="739"/>
      <c r="O413" s="739"/>
      <c r="P413" s="739"/>
      <c r="Q413" s="739"/>
      <c r="R413" s="320"/>
      <c r="S413" s="320"/>
      <c r="T413" s="54" t="s">
        <v>107</v>
      </c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</row>
    <row r="414" spans="1:47" ht="23.1" customHeight="1" thickBot="1">
      <c r="A414" s="738"/>
      <c r="B414" s="482"/>
      <c r="C414" s="482"/>
      <c r="D414" s="482"/>
      <c r="E414" s="482"/>
      <c r="F414" s="482"/>
      <c r="G414" s="556"/>
      <c r="H414" s="82">
        <v>0</v>
      </c>
      <c r="I414" s="82">
        <f>6-H414</f>
        <v>6</v>
      </c>
      <c r="J414" s="753"/>
      <c r="K414" s="753"/>
      <c r="L414" s="753"/>
      <c r="M414" s="753"/>
      <c r="N414" s="753"/>
      <c r="O414" s="753"/>
      <c r="P414" s="753"/>
      <c r="Q414" s="753"/>
      <c r="R414" s="263"/>
      <c r="S414" s="255"/>
      <c r="T414" s="102" t="s">
        <v>109</v>
      </c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</row>
    <row r="415" spans="1:47" ht="23.1" customHeight="1">
      <c r="A415" s="737">
        <v>7416</v>
      </c>
      <c r="B415" s="310"/>
      <c r="C415" s="310"/>
      <c r="D415" s="522"/>
      <c r="E415" s="310"/>
      <c r="F415" s="310"/>
      <c r="G415" s="310"/>
      <c r="J415" s="739"/>
      <c r="K415" s="739"/>
      <c r="L415" s="739"/>
      <c r="M415" s="739"/>
      <c r="N415" s="739"/>
      <c r="O415" s="739"/>
      <c r="P415" s="739"/>
      <c r="Q415" s="739"/>
      <c r="R415" s="255"/>
      <c r="S415" s="337"/>
      <c r="T415" s="49" t="s">
        <v>534</v>
      </c>
      <c r="V415" s="33"/>
    </row>
    <row r="416" spans="1:47" ht="23.1" customHeight="1" thickBot="1">
      <c r="A416" s="738"/>
      <c r="B416" s="482"/>
      <c r="C416" s="461"/>
      <c r="D416" s="570"/>
      <c r="E416" s="482"/>
      <c r="F416" s="482"/>
      <c r="G416" s="482"/>
      <c r="H416" s="82">
        <v>0</v>
      </c>
      <c r="I416" s="82">
        <f>6-H416</f>
        <v>6</v>
      </c>
      <c r="J416" s="753"/>
      <c r="K416" s="753"/>
      <c r="L416" s="753"/>
      <c r="M416" s="753"/>
      <c r="N416" s="753"/>
      <c r="O416" s="753"/>
      <c r="P416" s="753"/>
      <c r="Q416" s="753"/>
      <c r="R416" s="133"/>
      <c r="S416" s="337"/>
      <c r="T416" s="47" t="s">
        <v>85</v>
      </c>
      <c r="V416" s="16"/>
    </row>
    <row r="417" spans="1:47" ht="23.1" customHeight="1">
      <c r="A417" s="737">
        <v>7417</v>
      </c>
      <c r="B417" s="662" t="s">
        <v>818</v>
      </c>
      <c r="C417" s="662" t="s">
        <v>817</v>
      </c>
      <c r="D417" s="662" t="s">
        <v>815</v>
      </c>
      <c r="E417" s="662" t="s">
        <v>815</v>
      </c>
      <c r="F417" s="606"/>
      <c r="G417" s="662" t="s">
        <v>816</v>
      </c>
      <c r="J417" s="739"/>
      <c r="K417" s="739"/>
      <c r="L417" s="739"/>
      <c r="M417" s="739"/>
      <c r="N417" s="739"/>
      <c r="O417" s="739"/>
      <c r="P417" s="739"/>
      <c r="Q417" s="739"/>
      <c r="S417" s="340"/>
      <c r="T417" s="50" t="s">
        <v>86</v>
      </c>
      <c r="V417" s="1"/>
    </row>
    <row r="418" spans="1:47" ht="23.1" customHeight="1" thickBot="1">
      <c r="A418" s="738"/>
      <c r="B418" s="599" t="s">
        <v>950</v>
      </c>
      <c r="C418" s="599" t="s">
        <v>951</v>
      </c>
      <c r="D418" s="599" t="s">
        <v>952</v>
      </c>
      <c r="E418" s="599" t="s">
        <v>953</v>
      </c>
      <c r="F418" s="599"/>
      <c r="G418" s="599" t="s">
        <v>954</v>
      </c>
      <c r="H418" s="82">
        <v>0</v>
      </c>
      <c r="I418" s="82">
        <f>6-H418</f>
        <v>6</v>
      </c>
      <c r="J418" s="753"/>
      <c r="K418" s="753"/>
      <c r="L418" s="753"/>
      <c r="M418" s="753"/>
      <c r="N418" s="753"/>
      <c r="O418" s="753"/>
      <c r="P418" s="753"/>
      <c r="Q418" s="753"/>
      <c r="R418" s="343">
        <v>7</v>
      </c>
      <c r="S418" s="339"/>
      <c r="T418" s="47"/>
      <c r="V418" s="1"/>
    </row>
    <row r="419" spans="1:47" ht="23.1" customHeight="1">
      <c r="A419" s="741">
        <v>7418</v>
      </c>
      <c r="B419" s="516"/>
      <c r="C419" s="499"/>
      <c r="D419" s="310"/>
      <c r="E419" s="310"/>
      <c r="F419" s="310"/>
      <c r="G419" s="484"/>
      <c r="J419" s="739"/>
      <c r="K419" s="739"/>
      <c r="L419" s="739"/>
      <c r="M419" s="739"/>
      <c r="N419" s="739"/>
      <c r="O419" s="739"/>
      <c r="P419" s="739"/>
      <c r="Q419" s="739"/>
      <c r="R419" s="347"/>
      <c r="S419" s="337"/>
      <c r="T419" s="46" t="s">
        <v>87</v>
      </c>
      <c r="V419" s="1"/>
    </row>
    <row r="420" spans="1:47" ht="23.1" customHeight="1" thickBot="1">
      <c r="A420" s="742"/>
      <c r="B420" s="514"/>
      <c r="C420" s="541"/>
      <c r="D420" s="482"/>
      <c r="E420" s="531"/>
      <c r="F420" s="531"/>
      <c r="G420" s="531"/>
      <c r="H420" s="82">
        <v>0</v>
      </c>
      <c r="I420" s="82">
        <f>6-H420</f>
        <v>6</v>
      </c>
      <c r="J420" s="753"/>
      <c r="K420" s="753"/>
      <c r="L420" s="753"/>
      <c r="M420" s="753"/>
      <c r="N420" s="753"/>
      <c r="O420" s="753"/>
      <c r="P420" s="753"/>
      <c r="Q420" s="753"/>
      <c r="R420" s="313"/>
      <c r="S420" s="342"/>
      <c r="T420" s="47" t="s">
        <v>103</v>
      </c>
      <c r="V420" s="1"/>
    </row>
    <row r="421" spans="1:47" ht="23.1" hidden="1" customHeight="1">
      <c r="A421" s="377"/>
      <c r="B421" s="436"/>
      <c r="C421" s="436"/>
      <c r="D421" s="441" t="s">
        <v>637</v>
      </c>
      <c r="E421" s="441">
        <v>8</v>
      </c>
      <c r="F421" s="441" t="s">
        <v>638</v>
      </c>
      <c r="G421" s="441">
        <f>I402</f>
        <v>48</v>
      </c>
      <c r="H421" s="408" t="s">
        <v>699</v>
      </c>
      <c r="I421" s="408">
        <v>8</v>
      </c>
      <c r="J421" s="459">
        <f>SUM(J382:J420)</f>
        <v>0</v>
      </c>
      <c r="K421" s="459">
        <f t="shared" ref="K421:Q421" si="12">SUM(K382:K420)</f>
        <v>0</v>
      </c>
      <c r="L421" s="459">
        <f t="shared" si="12"/>
        <v>0</v>
      </c>
      <c r="M421" s="459">
        <f t="shared" si="12"/>
        <v>0</v>
      </c>
      <c r="N421" s="459">
        <f t="shared" si="12"/>
        <v>0</v>
      </c>
      <c r="O421" s="459">
        <f t="shared" si="12"/>
        <v>0</v>
      </c>
      <c r="P421" s="459">
        <f t="shared" si="12"/>
        <v>0</v>
      </c>
      <c r="Q421" s="459">
        <f t="shared" si="12"/>
        <v>6</v>
      </c>
      <c r="R421" s="455">
        <f>J421+K421+L421+M421+N421+O421+P421+Q421</f>
        <v>6</v>
      </c>
      <c r="S421" s="342"/>
      <c r="T421" s="47"/>
      <c r="V421" s="1"/>
    </row>
    <row r="422" spans="1:47" ht="23.1" hidden="1" customHeight="1">
      <c r="A422" s="377"/>
      <c r="B422" s="436"/>
      <c r="C422" s="436"/>
      <c r="D422" s="441" t="s">
        <v>643</v>
      </c>
      <c r="E422" s="441">
        <f>E421+E401</f>
        <v>16</v>
      </c>
      <c r="F422" s="441" t="s">
        <v>644</v>
      </c>
      <c r="G422" s="441">
        <f>G421+G401</f>
        <v>88</v>
      </c>
      <c r="J422" s="129"/>
      <c r="K422" s="129"/>
      <c r="L422" s="129"/>
      <c r="M422" s="129"/>
      <c r="N422" s="129"/>
      <c r="O422" s="129"/>
      <c r="P422" s="129"/>
      <c r="Q422" s="129"/>
      <c r="R422" s="313"/>
      <c r="S422" s="342"/>
      <c r="T422" s="47"/>
      <c r="V422" s="1"/>
    </row>
    <row r="423" spans="1:47" ht="23.1" hidden="1" customHeight="1">
      <c r="A423" s="377"/>
      <c r="B423" s="436"/>
      <c r="C423" s="436"/>
      <c r="D423" s="457" t="s">
        <v>639</v>
      </c>
      <c r="E423" s="457">
        <f>E422+E379</f>
        <v>33</v>
      </c>
      <c r="F423" s="457" t="s">
        <v>640</v>
      </c>
      <c r="G423" s="457">
        <f>G422+G379</f>
        <v>182</v>
      </c>
      <c r="J423" s="416">
        <f>J421+J378</f>
        <v>0</v>
      </c>
      <c r="K423" s="416">
        <f t="shared" ref="K423:Q423" si="13">K421+K378</f>
        <v>0</v>
      </c>
      <c r="L423" s="416">
        <f t="shared" si="13"/>
        <v>0</v>
      </c>
      <c r="M423" s="416">
        <f t="shared" si="13"/>
        <v>0</v>
      </c>
      <c r="N423" s="416">
        <f t="shared" si="13"/>
        <v>0</v>
      </c>
      <c r="O423" s="416">
        <f t="shared" si="13"/>
        <v>0</v>
      </c>
      <c r="P423" s="416">
        <f t="shared" si="13"/>
        <v>2</v>
      </c>
      <c r="Q423" s="416">
        <f t="shared" si="13"/>
        <v>12</v>
      </c>
      <c r="R423" s="456" t="s">
        <v>563</v>
      </c>
      <c r="S423" s="342"/>
      <c r="T423" s="47"/>
      <c r="V423" s="1"/>
    </row>
    <row r="424" spans="1:47" ht="23.1" hidden="1" customHeight="1">
      <c r="A424" s="24" t="s">
        <v>539</v>
      </c>
      <c r="B424" s="206">
        <v>0</v>
      </c>
      <c r="C424" s="207" t="s">
        <v>541</v>
      </c>
      <c r="D424" s="206">
        <f>J424-B424</f>
        <v>0</v>
      </c>
      <c r="E424" s="378"/>
      <c r="F424" s="206"/>
      <c r="G424" s="378"/>
      <c r="H424" s="83"/>
      <c r="J424" s="34"/>
      <c r="K424" s="34"/>
      <c r="L424" s="34"/>
      <c r="M424" s="34"/>
      <c r="N424" s="34"/>
      <c r="O424" s="34"/>
      <c r="P424" s="34"/>
      <c r="Q424" s="34"/>
      <c r="R424" s="455">
        <f>R421+R378</f>
        <v>14</v>
      </c>
      <c r="S424" s="34"/>
      <c r="T424" s="55" t="s">
        <v>108</v>
      </c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</row>
    <row r="425" spans="1:47" ht="23.1" hidden="1" customHeight="1">
      <c r="A425" s="24" t="s">
        <v>540</v>
      </c>
      <c r="B425" s="206">
        <v>0</v>
      </c>
      <c r="C425" s="207" t="s">
        <v>542</v>
      </c>
      <c r="D425" s="206">
        <f>K424+L424+M424+N424+Q424-B425</f>
        <v>0</v>
      </c>
      <c r="E425" s="376"/>
      <c r="F425" s="451" t="s">
        <v>645</v>
      </c>
      <c r="G425" s="452">
        <f>H404+H384</f>
        <v>5</v>
      </c>
      <c r="H425" s="83"/>
      <c r="J425" s="374"/>
      <c r="K425" s="34"/>
      <c r="L425" s="34"/>
      <c r="M425" s="34"/>
      <c r="N425" s="34"/>
      <c r="O425" s="34"/>
      <c r="P425" s="34"/>
      <c r="Q425" s="34"/>
      <c r="R425" s="34"/>
      <c r="S425" s="62"/>
      <c r="T425" s="55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</row>
    <row r="426" spans="1:47" s="2" customFormat="1" ht="23.1" hidden="1" customHeight="1">
      <c r="A426" s="274" t="s">
        <v>543</v>
      </c>
      <c r="B426" s="355">
        <f>B424+B380</f>
        <v>0</v>
      </c>
      <c r="C426" s="356" t="s">
        <v>546</v>
      </c>
      <c r="D426" s="355">
        <f>J426-B426</f>
        <v>0</v>
      </c>
      <c r="E426" s="364"/>
      <c r="F426" s="355"/>
      <c r="G426" s="364"/>
      <c r="H426" s="277"/>
      <c r="I426" s="277"/>
      <c r="J426" s="416"/>
      <c r="K426" s="416"/>
      <c r="L426" s="416"/>
      <c r="M426" s="416"/>
      <c r="N426" s="416"/>
      <c r="O426" s="416"/>
      <c r="P426" s="416"/>
      <c r="Q426" s="416"/>
      <c r="R426" s="416"/>
      <c r="S426" s="296"/>
      <c r="T426" s="14"/>
      <c r="U426" s="14"/>
      <c r="V426" s="14"/>
    </row>
    <row r="427" spans="1:47" s="2" customFormat="1" ht="23.1" hidden="1" customHeight="1">
      <c r="A427" s="274" t="s">
        <v>544</v>
      </c>
      <c r="B427" s="355">
        <f>B425+B381</f>
        <v>0</v>
      </c>
      <c r="C427" s="356" t="s">
        <v>545</v>
      </c>
      <c r="D427" s="355">
        <f>K426+L426+M426+N426+Q426-B427</f>
        <v>0</v>
      </c>
      <c r="E427" s="364"/>
      <c r="F427" s="355"/>
      <c r="G427" s="448"/>
      <c r="H427" s="449"/>
      <c r="I427" s="450"/>
      <c r="J427" s="122"/>
      <c r="K427" s="122"/>
      <c r="L427" s="122"/>
      <c r="M427" s="122"/>
      <c r="N427" s="122"/>
      <c r="O427" s="122"/>
      <c r="P427" s="122"/>
      <c r="Q427" s="122"/>
      <c r="R427" s="122"/>
      <c r="S427" s="296"/>
      <c r="T427" s="14"/>
      <c r="U427" s="14"/>
      <c r="V427" s="14"/>
    </row>
    <row r="428" spans="1:47" s="2" customFormat="1" ht="23.1" hidden="1" customHeight="1">
      <c r="A428" s="274" t="s">
        <v>4</v>
      </c>
      <c r="B428" s="355">
        <f>B426+B427</f>
        <v>0</v>
      </c>
      <c r="C428" s="356" t="s">
        <v>521</v>
      </c>
      <c r="D428" s="355">
        <f>D426+D427</f>
        <v>0</v>
      </c>
      <c r="E428" s="355"/>
      <c r="F428" s="355" t="s">
        <v>8</v>
      </c>
      <c r="G428" s="355">
        <f>H404+H384+H357+H339</f>
        <v>13</v>
      </c>
      <c r="H428" s="275"/>
      <c r="I428" s="275"/>
      <c r="J428" s="122"/>
      <c r="K428" s="122"/>
      <c r="L428" s="122"/>
      <c r="M428" s="122"/>
      <c r="N428" s="122"/>
      <c r="O428" s="122"/>
      <c r="P428" s="122"/>
      <c r="Q428" s="122"/>
      <c r="R428" s="122"/>
      <c r="S428" s="296"/>
      <c r="T428" s="14"/>
      <c r="U428" s="14"/>
      <c r="V428" s="14"/>
    </row>
    <row r="429" spans="1:47" s="2" customFormat="1" ht="23.1" hidden="1" customHeight="1">
      <c r="A429" s="24" t="s">
        <v>522</v>
      </c>
      <c r="B429" s="206">
        <f>E423</f>
        <v>33</v>
      </c>
      <c r="C429" s="207"/>
      <c r="D429" s="206"/>
      <c r="E429" s="206"/>
      <c r="F429" s="206"/>
      <c r="G429" s="206"/>
      <c r="H429" s="85"/>
      <c r="I429" s="85"/>
      <c r="J429" s="34"/>
      <c r="K429" s="34"/>
      <c r="L429" s="34"/>
      <c r="M429" s="34"/>
      <c r="N429" s="34"/>
      <c r="O429" s="34"/>
      <c r="P429" s="34"/>
      <c r="Q429" s="34"/>
      <c r="R429" s="34"/>
      <c r="S429" s="6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</row>
    <row r="430" spans="1:47" s="2" customFormat="1" ht="23.1" hidden="1" customHeight="1">
      <c r="A430" s="24" t="s">
        <v>6</v>
      </c>
      <c r="B430" s="206">
        <f>I402+I382+I355+I337</f>
        <v>182</v>
      </c>
      <c r="C430" s="207" t="s">
        <v>7</v>
      </c>
      <c r="D430" s="206">
        <f>B430-G428</f>
        <v>169</v>
      </c>
      <c r="E430" s="359"/>
      <c r="F430" s="206"/>
      <c r="G430" s="359"/>
      <c r="H430" s="360"/>
      <c r="I430" s="85"/>
      <c r="J430" s="34"/>
      <c r="K430" s="34"/>
      <c r="L430" s="34"/>
      <c r="M430" s="34"/>
      <c r="N430" s="34"/>
      <c r="O430" s="34"/>
      <c r="P430" s="34"/>
      <c r="Q430" s="34"/>
      <c r="R430" s="34"/>
      <c r="S430" s="6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</row>
    <row r="431" spans="1:47" s="2" customFormat="1" ht="23.1" hidden="1" customHeight="1">
      <c r="A431" s="24"/>
      <c r="B431" s="206"/>
      <c r="C431" s="207"/>
      <c r="D431" s="206"/>
      <c r="E431" s="359"/>
      <c r="F431" s="206"/>
      <c r="G431" s="359"/>
      <c r="H431" s="360"/>
      <c r="I431" s="85"/>
      <c r="J431" s="34"/>
      <c r="K431" s="34"/>
      <c r="L431" s="34"/>
      <c r="M431" s="34"/>
      <c r="N431" s="34"/>
      <c r="O431" s="34"/>
      <c r="P431" s="34"/>
      <c r="Q431" s="34"/>
      <c r="R431" s="34"/>
      <c r="S431" s="6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</row>
    <row r="432" spans="1:47" s="69" customFormat="1" ht="26.25" customHeight="1" thickBot="1">
      <c r="A432" s="735" t="s">
        <v>705</v>
      </c>
      <c r="B432" s="735"/>
      <c r="C432" s="735"/>
      <c r="D432" s="735"/>
      <c r="E432" s="735"/>
      <c r="F432" s="736"/>
      <c r="G432" s="736"/>
      <c r="H432" s="79" t="s">
        <v>176</v>
      </c>
      <c r="I432" s="80">
        <f>H434+I434</f>
        <v>43</v>
      </c>
      <c r="J432" s="746" t="s">
        <v>556</v>
      </c>
      <c r="K432" s="747"/>
      <c r="L432" s="747"/>
      <c r="M432" s="747"/>
      <c r="N432" s="747"/>
      <c r="O432" s="747"/>
      <c r="P432" s="747"/>
      <c r="Q432" s="748"/>
      <c r="R432" s="372"/>
      <c r="S432" s="114"/>
      <c r="T432" s="70" t="s">
        <v>174</v>
      </c>
      <c r="U432" s="41"/>
      <c r="V432" s="41"/>
    </row>
    <row r="433" spans="1:22" ht="23.1" customHeight="1">
      <c r="A433" s="807" t="s">
        <v>718</v>
      </c>
      <c r="B433" s="392" t="s">
        <v>24</v>
      </c>
      <c r="C433" s="392" t="s">
        <v>44</v>
      </c>
      <c r="D433" s="392"/>
      <c r="E433" s="393" t="s">
        <v>592</v>
      </c>
      <c r="F433" s="392" t="s">
        <v>593</v>
      </c>
      <c r="G433" s="392" t="s">
        <v>646</v>
      </c>
      <c r="H433" s="81" t="s">
        <v>175</v>
      </c>
      <c r="I433" s="81" t="s">
        <v>177</v>
      </c>
      <c r="J433" s="367" t="s">
        <v>555</v>
      </c>
      <c r="K433" s="749" t="s">
        <v>557</v>
      </c>
      <c r="L433" s="747"/>
      <c r="M433" s="747"/>
      <c r="N433" s="747"/>
      <c r="O433" s="747"/>
      <c r="P433" s="747"/>
      <c r="Q433" s="748"/>
      <c r="R433" s="371"/>
      <c r="S433" s="117"/>
      <c r="T433" s="47" t="s">
        <v>81</v>
      </c>
      <c r="V433" s="1"/>
    </row>
    <row r="434" spans="1:22" ht="37.5" customHeight="1" thickBot="1">
      <c r="A434" s="808"/>
      <c r="B434" s="394" t="s">
        <v>22</v>
      </c>
      <c r="C434" s="394" t="s">
        <v>14</v>
      </c>
      <c r="D434" s="394"/>
      <c r="E434" s="395" t="s">
        <v>27</v>
      </c>
      <c r="F434" s="394" t="s">
        <v>27</v>
      </c>
      <c r="G434" s="394" t="s">
        <v>27</v>
      </c>
      <c r="H434" s="82">
        <f>H436+H438+H440+H442+H444+H446+H448+H450+H452</f>
        <v>11</v>
      </c>
      <c r="I434" s="82">
        <f>I436+I438+I440+I442+I444+I446+I448+I450+I452</f>
        <v>32</v>
      </c>
      <c r="J434" s="368" t="s">
        <v>555</v>
      </c>
      <c r="K434" s="368" t="s">
        <v>622</v>
      </c>
      <c r="L434" s="368" t="s">
        <v>621</v>
      </c>
      <c r="M434" s="369" t="s">
        <v>574</v>
      </c>
      <c r="N434" s="366" t="s">
        <v>562</v>
      </c>
      <c r="O434" s="370" t="s">
        <v>576</v>
      </c>
      <c r="P434" s="370" t="s">
        <v>618</v>
      </c>
      <c r="Q434" s="370" t="s">
        <v>701</v>
      </c>
      <c r="R434" s="373"/>
      <c r="S434" s="117"/>
      <c r="T434" s="47" t="s">
        <v>102</v>
      </c>
      <c r="V434" s="1"/>
    </row>
    <row r="435" spans="1:22" ht="23.1" customHeight="1">
      <c r="A435" s="737">
        <v>7537</v>
      </c>
      <c r="B435" s="547"/>
      <c r="C435" s="310"/>
      <c r="D435" s="310"/>
      <c r="E435" s="547"/>
      <c r="F435" s="310"/>
      <c r="G435" s="310"/>
      <c r="J435" s="739"/>
      <c r="K435" s="739"/>
      <c r="L435" s="739"/>
      <c r="M435" s="739"/>
      <c r="N435" s="739"/>
      <c r="O435" s="739"/>
      <c r="P435" s="739"/>
      <c r="Q435" s="739"/>
      <c r="R435" s="132"/>
      <c r="T435" s="47" t="s">
        <v>85</v>
      </c>
      <c r="V435" s="1"/>
    </row>
    <row r="436" spans="1:22" ht="23.1" customHeight="1" thickBot="1">
      <c r="A436" s="738"/>
      <c r="B436" s="550"/>
      <c r="C436" s="531"/>
      <c r="D436" s="482"/>
      <c r="E436" s="550"/>
      <c r="F436" s="531"/>
      <c r="G436" s="531"/>
      <c r="H436" s="267">
        <v>0</v>
      </c>
      <c r="I436" s="267">
        <f>5-H436</f>
        <v>5</v>
      </c>
      <c r="J436" s="740"/>
      <c r="K436" s="740"/>
      <c r="L436" s="740"/>
      <c r="M436" s="740"/>
      <c r="N436" s="740"/>
      <c r="O436" s="740"/>
      <c r="P436" s="740"/>
      <c r="Q436" s="740"/>
      <c r="R436" s="271"/>
      <c r="T436" s="50" t="s">
        <v>86</v>
      </c>
      <c r="V436" s="1"/>
    </row>
    <row r="437" spans="1:22" ht="23.1" customHeight="1">
      <c r="A437" s="737">
        <v>7536</v>
      </c>
      <c r="B437" s="310"/>
      <c r="C437" s="310"/>
      <c r="D437" s="310"/>
      <c r="E437" s="501"/>
      <c r="F437" s="310"/>
      <c r="G437" s="310"/>
      <c r="J437" s="739"/>
      <c r="K437" s="739"/>
      <c r="L437" s="739"/>
      <c r="M437" s="739"/>
      <c r="N437" s="739"/>
      <c r="O437" s="739"/>
      <c r="P437" s="739"/>
      <c r="Q437" s="739"/>
      <c r="R437" s="350"/>
      <c r="S437" s="331"/>
      <c r="T437" s="331"/>
      <c r="U437" s="331"/>
      <c r="V437" s="1"/>
    </row>
    <row r="438" spans="1:22" ht="23.1" customHeight="1" thickBot="1">
      <c r="A438" s="738"/>
      <c r="B438" s="532"/>
      <c r="C438" s="531"/>
      <c r="D438" s="482"/>
      <c r="E438" s="530"/>
      <c r="F438" s="531"/>
      <c r="G438" s="531"/>
      <c r="H438" s="267">
        <v>0</v>
      </c>
      <c r="I438" s="82">
        <f>5-H438</f>
        <v>5</v>
      </c>
      <c r="J438" s="740"/>
      <c r="K438" s="740"/>
      <c r="L438" s="740"/>
      <c r="M438" s="740"/>
      <c r="N438" s="740"/>
      <c r="O438" s="740"/>
      <c r="P438" s="740"/>
      <c r="Q438" s="740"/>
      <c r="S438" s="332"/>
      <c r="T438" s="332"/>
      <c r="U438" s="332"/>
      <c r="V438" s="17"/>
    </row>
    <row r="439" spans="1:22" ht="23.1" customHeight="1">
      <c r="A439" s="737">
        <v>7535</v>
      </c>
      <c r="B439" s="310"/>
      <c r="C439" s="310"/>
      <c r="D439" s="310"/>
      <c r="E439" s="310"/>
      <c r="F439" s="310"/>
      <c r="G439" s="310"/>
      <c r="J439" s="739"/>
      <c r="K439" s="739"/>
      <c r="L439" s="739"/>
      <c r="M439" s="739"/>
      <c r="N439" s="739"/>
      <c r="O439" s="739"/>
      <c r="P439" s="739"/>
      <c r="Q439" s="739"/>
      <c r="R439" s="350"/>
      <c r="S439" s="132"/>
      <c r="T439" s="117"/>
      <c r="V439" s="27"/>
    </row>
    <row r="440" spans="1:22" ht="23.1" customHeight="1" thickBot="1">
      <c r="A440" s="738"/>
      <c r="B440" s="531"/>
      <c r="C440" s="482"/>
      <c r="D440" s="531"/>
      <c r="E440" s="482"/>
      <c r="F440" s="482"/>
      <c r="G440" s="482"/>
      <c r="H440" s="82">
        <v>0</v>
      </c>
      <c r="I440" s="82">
        <f>5-H440</f>
        <v>5</v>
      </c>
      <c r="J440" s="740"/>
      <c r="K440" s="740"/>
      <c r="L440" s="740"/>
      <c r="M440" s="740"/>
      <c r="N440" s="740"/>
      <c r="O440" s="740"/>
      <c r="P440" s="740"/>
      <c r="Q440" s="740"/>
      <c r="T440" s="343"/>
    </row>
    <row r="441" spans="1:22" ht="23.1" customHeight="1">
      <c r="A441" s="737">
        <v>7534</v>
      </c>
      <c r="B441" s="655" t="s">
        <v>1011</v>
      </c>
      <c r="C441" s="560" t="s">
        <v>1002</v>
      </c>
      <c r="D441" s="499"/>
      <c r="E441" s="310"/>
      <c r="F441" s="559" t="s">
        <v>1002</v>
      </c>
      <c r="G441" s="560" t="s">
        <v>1011</v>
      </c>
      <c r="J441" s="739"/>
      <c r="K441" s="739"/>
      <c r="L441" s="739"/>
      <c r="M441" s="739"/>
      <c r="N441" s="739"/>
      <c r="O441" s="739"/>
      <c r="P441" s="739"/>
      <c r="Q441" s="739">
        <v>4</v>
      </c>
      <c r="T441" s="344"/>
    </row>
    <row r="442" spans="1:22" ht="23.1" customHeight="1" thickBot="1">
      <c r="A442" s="738"/>
      <c r="B442" s="663" t="s">
        <v>946</v>
      </c>
      <c r="C442" s="561" t="s">
        <v>947</v>
      </c>
      <c r="D442" s="529"/>
      <c r="E442" s="482"/>
      <c r="F442" s="561" t="s">
        <v>948</v>
      </c>
      <c r="G442" s="561" t="s">
        <v>949</v>
      </c>
      <c r="H442" s="82">
        <v>4</v>
      </c>
      <c r="I442" s="82">
        <f>5-H442</f>
        <v>1</v>
      </c>
      <c r="J442" s="740"/>
      <c r="K442" s="740"/>
      <c r="L442" s="740"/>
      <c r="M442" s="740"/>
      <c r="N442" s="740"/>
      <c r="O442" s="740"/>
      <c r="P442" s="740"/>
      <c r="Q442" s="740"/>
      <c r="R442" s="330"/>
      <c r="S442" s="345"/>
      <c r="T442" s="117"/>
      <c r="V442" s="1"/>
    </row>
    <row r="443" spans="1:22" ht="23.1" customHeight="1">
      <c r="A443" s="737">
        <v>7533</v>
      </c>
      <c r="B443" s="310"/>
      <c r="C443" s="651" t="s">
        <v>1011</v>
      </c>
      <c r="D443" s="310"/>
      <c r="E443" s="560" t="s">
        <v>1011</v>
      </c>
      <c r="F443" s="560" t="s">
        <v>1011</v>
      </c>
      <c r="G443" s="310"/>
      <c r="J443" s="739"/>
      <c r="K443" s="739"/>
      <c r="L443" s="739"/>
      <c r="M443" s="739"/>
      <c r="N443" s="739"/>
      <c r="O443" s="739"/>
      <c r="P443" s="739"/>
      <c r="Q443" s="739">
        <v>3</v>
      </c>
      <c r="S443" s="343"/>
      <c r="T443" s="47"/>
      <c r="V443" s="31"/>
    </row>
    <row r="444" spans="1:22" ht="23.1" customHeight="1" thickBot="1">
      <c r="A444" s="738"/>
      <c r="B444" s="531"/>
      <c r="C444" s="561" t="s">
        <v>945</v>
      </c>
      <c r="D444" s="531"/>
      <c r="E444" s="561" t="s">
        <v>944</v>
      </c>
      <c r="F444" s="664" t="s">
        <v>943</v>
      </c>
      <c r="G444" s="531"/>
      <c r="H444" s="82">
        <v>3</v>
      </c>
      <c r="I444" s="82">
        <f>5-H444</f>
        <v>2</v>
      </c>
      <c r="J444" s="740"/>
      <c r="K444" s="740"/>
      <c r="L444" s="740"/>
      <c r="M444" s="740"/>
      <c r="N444" s="740"/>
      <c r="O444" s="740"/>
      <c r="P444" s="740"/>
      <c r="Q444" s="740"/>
      <c r="S444" s="348"/>
      <c r="T444" s="128" t="s">
        <v>569</v>
      </c>
      <c r="V444" s="26"/>
    </row>
    <row r="445" spans="1:22" ht="23.1" customHeight="1">
      <c r="A445" s="737">
        <v>7532</v>
      </c>
      <c r="B445" s="310"/>
      <c r="C445" s="310"/>
      <c r="D445" s="310"/>
      <c r="E445" s="310"/>
      <c r="F445" s="501"/>
      <c r="G445" s="310"/>
      <c r="J445" s="739"/>
      <c r="K445" s="739"/>
      <c r="L445" s="739"/>
      <c r="M445" s="739"/>
      <c r="N445" s="739"/>
      <c r="O445" s="739"/>
      <c r="P445" s="739"/>
      <c r="Q445" s="739"/>
      <c r="R445" s="255"/>
      <c r="S445" s="337"/>
      <c r="T445" s="49" t="s">
        <v>534</v>
      </c>
      <c r="V445" s="33"/>
    </row>
    <row r="446" spans="1:22" ht="23.1" customHeight="1" thickBot="1">
      <c r="A446" s="738"/>
      <c r="B446" s="482"/>
      <c r="C446" s="531"/>
      <c r="D446" s="482"/>
      <c r="E446" s="531"/>
      <c r="F446" s="502"/>
      <c r="G446" s="531"/>
      <c r="H446" s="82">
        <v>0</v>
      </c>
      <c r="I446" s="82">
        <f>5-H446</f>
        <v>5</v>
      </c>
      <c r="J446" s="740"/>
      <c r="K446" s="740"/>
      <c r="L446" s="740"/>
      <c r="M446" s="740"/>
      <c r="N446" s="740"/>
      <c r="O446" s="740"/>
      <c r="P446" s="740"/>
      <c r="Q446" s="740"/>
      <c r="R446" s="133"/>
      <c r="S446" s="337"/>
      <c r="T446" s="47" t="s">
        <v>85</v>
      </c>
      <c r="V446" s="16"/>
    </row>
    <row r="447" spans="1:22" ht="23.1" customHeight="1">
      <c r="A447" s="737">
        <v>7531</v>
      </c>
      <c r="B447" s="310"/>
      <c r="C447" s="560" t="s">
        <v>1011</v>
      </c>
      <c r="D447" s="310"/>
      <c r="E447" s="560" t="s">
        <v>1011</v>
      </c>
      <c r="F447" s="559" t="s">
        <v>1011</v>
      </c>
      <c r="G447" s="560" t="s">
        <v>1011</v>
      </c>
      <c r="J447" s="739"/>
      <c r="K447" s="739"/>
      <c r="L447" s="739"/>
      <c r="M447" s="739"/>
      <c r="N447" s="739"/>
      <c r="O447" s="739"/>
      <c r="P447" s="739"/>
      <c r="Q447" s="739">
        <v>4</v>
      </c>
      <c r="S447" s="340"/>
      <c r="T447" s="50" t="s">
        <v>86</v>
      </c>
      <c r="V447" s="1"/>
    </row>
    <row r="448" spans="1:22" ht="23.1" customHeight="1" thickBot="1">
      <c r="A448" s="738"/>
      <c r="B448" s="531"/>
      <c r="C448" s="561" t="s">
        <v>939</v>
      </c>
      <c r="D448" s="482"/>
      <c r="E448" s="561" t="s">
        <v>940</v>
      </c>
      <c r="F448" s="638" t="s">
        <v>941</v>
      </c>
      <c r="G448" s="664" t="s">
        <v>942</v>
      </c>
      <c r="H448" s="82">
        <v>4</v>
      </c>
      <c r="I448" s="82">
        <f>5-H448</f>
        <v>1</v>
      </c>
      <c r="J448" s="740"/>
      <c r="K448" s="740"/>
      <c r="L448" s="740"/>
      <c r="M448" s="740"/>
      <c r="N448" s="740"/>
      <c r="O448" s="740"/>
      <c r="P448" s="740"/>
      <c r="Q448" s="740"/>
      <c r="R448" s="343"/>
      <c r="S448" s="339"/>
      <c r="T448" s="47"/>
      <c r="V448" s="1"/>
    </row>
    <row r="449" spans="1:47" ht="23.1" customHeight="1">
      <c r="A449" s="737" t="s">
        <v>672</v>
      </c>
      <c r="B449" s="310"/>
      <c r="C449" s="310"/>
      <c r="D449" s="310"/>
      <c r="E449" s="538"/>
      <c r="F449" s="310"/>
      <c r="G449" s="525"/>
      <c r="J449" s="739"/>
      <c r="K449" s="739"/>
      <c r="L449" s="739"/>
      <c r="M449" s="739"/>
      <c r="N449" s="739"/>
      <c r="O449" s="739"/>
      <c r="P449" s="739"/>
      <c r="Q449" s="739"/>
      <c r="R449" s="255"/>
      <c r="S449" s="337"/>
      <c r="T449" s="49" t="s">
        <v>534</v>
      </c>
      <c r="V449" s="33"/>
    </row>
    <row r="450" spans="1:47" ht="23.1" customHeight="1" thickBot="1">
      <c r="A450" s="738"/>
      <c r="B450" s="531"/>
      <c r="C450" s="530"/>
      <c r="D450" s="531"/>
      <c r="E450" s="539"/>
      <c r="F450" s="502"/>
      <c r="G450" s="536"/>
      <c r="H450" s="82">
        <v>0</v>
      </c>
      <c r="I450" s="82">
        <f>4-H450</f>
        <v>4</v>
      </c>
      <c r="J450" s="740"/>
      <c r="K450" s="740"/>
      <c r="L450" s="740"/>
      <c r="M450" s="740"/>
      <c r="N450" s="740"/>
      <c r="O450" s="740"/>
      <c r="P450" s="740"/>
      <c r="Q450" s="740"/>
      <c r="R450" s="133"/>
      <c r="S450" s="337"/>
      <c r="T450" s="47" t="s">
        <v>85</v>
      </c>
      <c r="V450" s="16"/>
    </row>
    <row r="451" spans="1:47" ht="23.1" customHeight="1">
      <c r="A451" s="737" t="s">
        <v>673</v>
      </c>
      <c r="B451" s="310"/>
      <c r="C451" s="501"/>
      <c r="D451" s="310"/>
      <c r="E451" s="310"/>
      <c r="F451" s="310"/>
      <c r="G451" s="542"/>
      <c r="J451" s="739"/>
      <c r="K451" s="739"/>
      <c r="L451" s="739"/>
      <c r="M451" s="739"/>
      <c r="N451" s="739"/>
      <c r="O451" s="739"/>
      <c r="P451" s="739"/>
      <c r="Q451" s="739"/>
      <c r="S451" s="340"/>
      <c r="T451" s="50" t="s">
        <v>86</v>
      </c>
      <c r="V451" s="1"/>
    </row>
    <row r="452" spans="1:47" ht="23.1" customHeight="1" thickBot="1">
      <c r="A452" s="738"/>
      <c r="B452" s="531"/>
      <c r="C452" s="530"/>
      <c r="D452" s="531"/>
      <c r="E452" s="531"/>
      <c r="F452" s="531"/>
      <c r="G452" s="536"/>
      <c r="H452" s="82">
        <v>0</v>
      </c>
      <c r="I452" s="82">
        <f>4-H452</f>
        <v>4</v>
      </c>
      <c r="J452" s="740"/>
      <c r="K452" s="740"/>
      <c r="L452" s="740"/>
      <c r="M452" s="740"/>
      <c r="N452" s="740"/>
      <c r="O452" s="740"/>
      <c r="P452" s="740"/>
      <c r="Q452" s="740"/>
      <c r="R452" s="343"/>
      <c r="S452" s="339"/>
      <c r="T452" s="47"/>
      <c r="V452" s="1"/>
    </row>
    <row r="453" spans="1:47" ht="23.1" customHeight="1">
      <c r="A453" s="443"/>
      <c r="B453" s="446"/>
      <c r="C453" s="446"/>
      <c r="D453" s="447" t="s">
        <v>647</v>
      </c>
      <c r="E453" s="447">
        <v>8</v>
      </c>
      <c r="F453" s="447" t="s">
        <v>648</v>
      </c>
      <c r="G453" s="447">
        <f>I432</f>
        <v>43</v>
      </c>
      <c r="H453" s="479" t="s">
        <v>699</v>
      </c>
      <c r="I453" s="479">
        <v>8</v>
      </c>
      <c r="J453" s="442"/>
      <c r="K453" s="442"/>
      <c r="L453" s="442"/>
      <c r="M453" s="442"/>
      <c r="N453" s="442"/>
      <c r="O453" s="442"/>
      <c r="P453" s="442"/>
      <c r="Q453" s="442"/>
      <c r="R453" s="343"/>
      <c r="S453" s="339"/>
      <c r="T453" s="47"/>
      <c r="V453" s="1"/>
    </row>
    <row r="454" spans="1:47" ht="23.1" customHeight="1" thickBot="1">
      <c r="A454" s="403"/>
      <c r="B454" s="404"/>
      <c r="C454" s="404"/>
      <c r="D454" s="404"/>
      <c r="E454" s="404"/>
      <c r="F454" s="391"/>
      <c r="G454" s="391"/>
      <c r="H454" s="79" t="s">
        <v>176</v>
      </c>
      <c r="I454" s="82">
        <f>H456+I456</f>
        <v>45</v>
      </c>
      <c r="J454" s="402"/>
      <c r="K454" s="402"/>
      <c r="L454" s="402"/>
      <c r="M454" s="402"/>
      <c r="N454" s="402"/>
      <c r="O454" s="402"/>
      <c r="P454" s="402"/>
      <c r="Q454" s="402"/>
      <c r="R454" s="343"/>
      <c r="S454" s="339"/>
      <c r="T454" s="47"/>
      <c r="V454" s="1"/>
    </row>
    <row r="455" spans="1:47" ht="23.1" customHeight="1">
      <c r="A455" s="807" t="s">
        <v>653</v>
      </c>
      <c r="B455" s="392" t="s">
        <v>24</v>
      </c>
      <c r="C455" s="392" t="s">
        <v>44</v>
      </c>
      <c r="D455" s="392" t="s">
        <v>45</v>
      </c>
      <c r="E455" s="393" t="s">
        <v>46</v>
      </c>
      <c r="F455" s="392" t="s">
        <v>594</v>
      </c>
      <c r="G455" s="462"/>
      <c r="H455" s="81" t="s">
        <v>175</v>
      </c>
      <c r="I455" s="81" t="s">
        <v>177</v>
      </c>
      <c r="J455" s="739"/>
      <c r="K455" s="739"/>
      <c r="L455" s="739"/>
      <c r="M455" s="739"/>
      <c r="N455" s="739"/>
      <c r="O455" s="739"/>
      <c r="P455" s="739"/>
      <c r="Q455" s="739"/>
      <c r="R455" s="371"/>
      <c r="S455" s="117"/>
      <c r="T455" s="47" t="s">
        <v>81</v>
      </c>
      <c r="V455" s="1"/>
    </row>
    <row r="456" spans="1:47" ht="23.1" customHeight="1" thickBot="1">
      <c r="A456" s="808"/>
      <c r="B456" s="394" t="s">
        <v>22</v>
      </c>
      <c r="C456" s="394" t="s">
        <v>14</v>
      </c>
      <c r="D456" s="394" t="s">
        <v>27</v>
      </c>
      <c r="E456" s="395" t="s">
        <v>27</v>
      </c>
      <c r="F456" s="401" t="s">
        <v>27</v>
      </c>
      <c r="G456" s="462"/>
      <c r="H456" s="82">
        <f>H458+H460+H462+H464+H466+H468+H470+H472+H474</f>
        <v>13</v>
      </c>
      <c r="I456" s="82">
        <f>I458+I460+I462+I464+I466+I468+I470+I472+I474</f>
        <v>32</v>
      </c>
      <c r="J456" s="740"/>
      <c r="K456" s="740"/>
      <c r="L456" s="740"/>
      <c r="M456" s="740"/>
      <c r="N456" s="740"/>
      <c r="O456" s="740"/>
      <c r="P456" s="740"/>
      <c r="Q456" s="740"/>
      <c r="R456" s="373"/>
      <c r="S456" s="117"/>
      <c r="T456" s="47" t="s">
        <v>102</v>
      </c>
      <c r="V456" s="1"/>
    </row>
    <row r="457" spans="1:47" ht="23.1" customHeight="1">
      <c r="A457" s="737">
        <v>7528</v>
      </c>
      <c r="B457" s="560" t="s">
        <v>1168</v>
      </c>
      <c r="C457" s="560" t="s">
        <v>1011</v>
      </c>
      <c r="D457" s="560" t="s">
        <v>1002</v>
      </c>
      <c r="E457" s="310"/>
      <c r="F457" s="522"/>
      <c r="G457" s="463"/>
      <c r="J457" s="739"/>
      <c r="K457" s="739"/>
      <c r="L457" s="739"/>
      <c r="M457" s="739"/>
      <c r="N457" s="739"/>
      <c r="O457" s="739"/>
      <c r="P457" s="739"/>
      <c r="Q457" s="739">
        <v>3</v>
      </c>
      <c r="R457" s="347"/>
      <c r="S457" s="337"/>
      <c r="T457" s="46" t="s">
        <v>87</v>
      </c>
      <c r="V457" s="1"/>
    </row>
    <row r="458" spans="1:47" ht="23.1" customHeight="1" thickBot="1">
      <c r="A458" s="738"/>
      <c r="B458" s="561" t="s">
        <v>936</v>
      </c>
      <c r="C458" s="652" t="s">
        <v>937</v>
      </c>
      <c r="D458" s="664" t="s">
        <v>938</v>
      </c>
      <c r="E458" s="531"/>
      <c r="F458" s="571"/>
      <c r="G458" s="464"/>
      <c r="H458" s="82">
        <v>3</v>
      </c>
      <c r="I458" s="82">
        <f>5-H458</f>
        <v>2</v>
      </c>
      <c r="J458" s="740"/>
      <c r="K458" s="740"/>
      <c r="L458" s="740"/>
      <c r="M458" s="740"/>
      <c r="N458" s="740"/>
      <c r="O458" s="740"/>
      <c r="P458" s="740"/>
      <c r="Q458" s="740"/>
      <c r="R458" s="313"/>
      <c r="S458" s="342"/>
      <c r="T458" s="47" t="s">
        <v>103</v>
      </c>
      <c r="V458" s="1"/>
    </row>
    <row r="459" spans="1:47" ht="23.1" customHeight="1">
      <c r="A459" s="737">
        <v>7527</v>
      </c>
      <c r="B459" s="501"/>
      <c r="C459" s="501"/>
      <c r="D459" s="501"/>
      <c r="E459" s="501"/>
      <c r="F459" s="501"/>
      <c r="G459" s="463"/>
      <c r="J459" s="739"/>
      <c r="K459" s="739"/>
      <c r="L459" s="739"/>
      <c r="M459" s="739"/>
      <c r="N459" s="739"/>
      <c r="O459" s="739"/>
      <c r="P459" s="739"/>
      <c r="Q459" s="739"/>
      <c r="R459" s="365"/>
      <c r="S459" s="337"/>
      <c r="T459" s="51" t="s">
        <v>104</v>
      </c>
      <c r="V459" s="1"/>
    </row>
    <row r="460" spans="1:47" ht="22.5" customHeight="1" thickBot="1">
      <c r="A460" s="738"/>
      <c r="B460" s="502"/>
      <c r="C460" s="530"/>
      <c r="D460" s="530"/>
      <c r="E460" s="502"/>
      <c r="F460" s="502"/>
      <c r="G460" s="464"/>
      <c r="H460" s="82">
        <v>0</v>
      </c>
      <c r="I460" s="82">
        <f>5-H460</f>
        <v>5</v>
      </c>
      <c r="J460" s="740"/>
      <c r="K460" s="740"/>
      <c r="L460" s="740"/>
      <c r="M460" s="740"/>
      <c r="N460" s="740"/>
      <c r="O460" s="740"/>
      <c r="P460" s="740"/>
      <c r="Q460" s="740"/>
      <c r="R460" s="343"/>
      <c r="S460" s="337"/>
      <c r="T460" s="321" t="s">
        <v>570</v>
      </c>
    </row>
    <row r="461" spans="1:47" ht="23.1" customHeight="1">
      <c r="A461" s="737">
        <v>7526</v>
      </c>
      <c r="B461" s="310"/>
      <c r="C461" s="310"/>
      <c r="D461" s="310"/>
      <c r="E461" s="310"/>
      <c r="F461" s="310"/>
      <c r="G461" s="477"/>
      <c r="J461" s="739"/>
      <c r="K461" s="739"/>
      <c r="L461" s="739"/>
      <c r="M461" s="739"/>
      <c r="N461" s="739"/>
      <c r="O461" s="739"/>
      <c r="P461" s="739"/>
      <c r="Q461" s="739"/>
      <c r="R461" s="344"/>
      <c r="S461" s="337"/>
      <c r="T461" s="53" t="s">
        <v>106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</row>
    <row r="462" spans="1:47" ht="23.1" customHeight="1" thickBot="1">
      <c r="A462" s="738"/>
      <c r="B462" s="482"/>
      <c r="C462" s="531"/>
      <c r="D462" s="482"/>
      <c r="E462" s="531"/>
      <c r="F462" s="482"/>
      <c r="G462" s="471"/>
      <c r="H462" s="82">
        <v>0</v>
      </c>
      <c r="I462" s="82">
        <f>5-H462</f>
        <v>5</v>
      </c>
      <c r="J462" s="740"/>
      <c r="K462" s="740"/>
      <c r="L462" s="740"/>
      <c r="M462" s="740"/>
      <c r="N462" s="740"/>
      <c r="O462" s="740"/>
      <c r="P462" s="740"/>
      <c r="Q462" s="740"/>
      <c r="S462" s="133"/>
      <c r="T462" s="47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</row>
    <row r="463" spans="1:47" ht="23.1" customHeight="1">
      <c r="A463" s="737">
        <v>7525</v>
      </c>
      <c r="B463" s="665" t="s">
        <v>815</v>
      </c>
      <c r="C463" s="665" t="s">
        <v>815</v>
      </c>
      <c r="D463" s="665" t="s">
        <v>815</v>
      </c>
      <c r="E463" s="665" t="s">
        <v>815</v>
      </c>
      <c r="F463" s="665" t="s">
        <v>815</v>
      </c>
      <c r="G463" s="476"/>
      <c r="J463" s="739"/>
      <c r="K463" s="739"/>
      <c r="L463" s="739"/>
      <c r="M463" s="739"/>
      <c r="N463" s="739"/>
      <c r="O463" s="739"/>
      <c r="P463" s="739"/>
      <c r="Q463" s="739"/>
      <c r="R463" s="343"/>
      <c r="S463" s="320"/>
      <c r="T463" s="46" t="s">
        <v>88</v>
      </c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</row>
    <row r="464" spans="1:47" ht="23.1" customHeight="1" thickBot="1">
      <c r="A464" s="738"/>
      <c r="B464" s="599" t="s">
        <v>935</v>
      </c>
      <c r="C464" s="599" t="s">
        <v>934</v>
      </c>
      <c r="D464" s="599" t="s">
        <v>933</v>
      </c>
      <c r="E464" s="599" t="s">
        <v>932</v>
      </c>
      <c r="F464" s="599" t="s">
        <v>931</v>
      </c>
      <c r="G464" s="335"/>
      <c r="H464" s="82">
        <v>0</v>
      </c>
      <c r="I464" s="82">
        <f>5-H464</f>
        <v>5</v>
      </c>
      <c r="J464" s="740"/>
      <c r="K464" s="740"/>
      <c r="L464" s="740"/>
      <c r="M464" s="740"/>
      <c r="N464" s="740"/>
      <c r="O464" s="740"/>
      <c r="P464" s="740"/>
      <c r="Q464" s="740"/>
      <c r="R464" s="344"/>
      <c r="S464" s="320"/>
      <c r="T464" s="47" t="s">
        <v>39</v>
      </c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</row>
    <row r="465" spans="1:47" ht="23.1" customHeight="1">
      <c r="A465" s="737">
        <v>7524</v>
      </c>
      <c r="B465" s="665" t="s">
        <v>815</v>
      </c>
      <c r="C465" s="665" t="s">
        <v>819</v>
      </c>
      <c r="D465" s="665" t="s">
        <v>819</v>
      </c>
      <c r="E465" s="665" t="s">
        <v>819</v>
      </c>
      <c r="F465" s="665" t="s">
        <v>819</v>
      </c>
      <c r="G465" s="463"/>
      <c r="J465" s="739"/>
      <c r="K465" s="739"/>
      <c r="L465" s="739"/>
      <c r="M465" s="739"/>
      <c r="N465" s="739"/>
      <c r="O465" s="739"/>
      <c r="P465" s="739"/>
      <c r="Q465" s="739"/>
      <c r="R465" s="320"/>
      <c r="S465" s="320"/>
      <c r="T465" s="54" t="s">
        <v>107</v>
      </c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</row>
    <row r="466" spans="1:47" ht="23.1" customHeight="1" thickBot="1">
      <c r="A466" s="738"/>
      <c r="B466" s="599" t="s">
        <v>926</v>
      </c>
      <c r="C466" s="599" t="s">
        <v>927</v>
      </c>
      <c r="D466" s="599" t="s">
        <v>928</v>
      </c>
      <c r="E466" s="599" t="s">
        <v>929</v>
      </c>
      <c r="F466" s="599" t="s">
        <v>930</v>
      </c>
      <c r="G466" s="464"/>
      <c r="H466" s="82">
        <v>0</v>
      </c>
      <c r="I466" s="82">
        <f>5-H466</f>
        <v>5</v>
      </c>
      <c r="J466" s="740"/>
      <c r="K466" s="740"/>
      <c r="L466" s="740"/>
      <c r="M466" s="740"/>
      <c r="N466" s="740"/>
      <c r="O466" s="740"/>
      <c r="P466" s="740"/>
      <c r="Q466" s="740"/>
      <c r="R466" s="263"/>
      <c r="S466" s="255"/>
      <c r="T466" s="102" t="s">
        <v>109</v>
      </c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</row>
    <row r="467" spans="1:47" ht="23.1" customHeight="1">
      <c r="A467" s="737">
        <v>7523</v>
      </c>
      <c r="B467" s="559" t="s">
        <v>1011</v>
      </c>
      <c r="C467" s="559" t="s">
        <v>1011</v>
      </c>
      <c r="D467" s="559" t="s">
        <v>1011</v>
      </c>
      <c r="E467" s="559" t="s">
        <v>1011</v>
      </c>
      <c r="F467" s="560" t="s">
        <v>1011</v>
      </c>
      <c r="G467" s="463"/>
      <c r="J467" s="739"/>
      <c r="K467" s="739"/>
      <c r="L467" s="739"/>
      <c r="M467" s="739"/>
      <c r="N467" s="739"/>
      <c r="O467" s="739"/>
      <c r="P467" s="739"/>
      <c r="Q467" s="739">
        <v>5</v>
      </c>
      <c r="R467" s="255"/>
      <c r="S467" s="337"/>
      <c r="T467" s="49" t="s">
        <v>534</v>
      </c>
      <c r="V467" s="33"/>
    </row>
    <row r="468" spans="1:47" ht="23.1" customHeight="1" thickBot="1">
      <c r="A468" s="738"/>
      <c r="B468" s="561" t="s">
        <v>925</v>
      </c>
      <c r="C468" s="638" t="s">
        <v>922</v>
      </c>
      <c r="D468" s="638" t="s">
        <v>924</v>
      </c>
      <c r="E468" s="561" t="s">
        <v>923</v>
      </c>
      <c r="F468" s="561" t="s">
        <v>922</v>
      </c>
      <c r="G468" s="464"/>
      <c r="H468" s="82">
        <v>5</v>
      </c>
      <c r="I468" s="82">
        <f>5-H468</f>
        <v>0</v>
      </c>
      <c r="J468" s="740"/>
      <c r="K468" s="740"/>
      <c r="L468" s="740"/>
      <c r="M468" s="740"/>
      <c r="N468" s="740"/>
      <c r="O468" s="740"/>
      <c r="P468" s="740"/>
      <c r="Q468" s="740"/>
      <c r="R468" s="133"/>
      <c r="S468" s="337"/>
      <c r="T468" s="47" t="s">
        <v>85</v>
      </c>
      <c r="V468" s="16"/>
    </row>
    <row r="469" spans="1:47" ht="23.1" customHeight="1">
      <c r="A469" s="737">
        <v>7522</v>
      </c>
      <c r="B469" s="501"/>
      <c r="C469" s="547"/>
      <c r="D469" s="310"/>
      <c r="E469" s="310"/>
      <c r="F469" s="547"/>
      <c r="G469" s="463"/>
      <c r="J469" s="739"/>
      <c r="K469" s="739"/>
      <c r="L469" s="739"/>
      <c r="M469" s="739"/>
      <c r="N469" s="739"/>
      <c r="O469" s="739"/>
      <c r="P469" s="739"/>
      <c r="Q469" s="739"/>
      <c r="S469" s="340"/>
      <c r="T469" s="50" t="s">
        <v>86</v>
      </c>
      <c r="V469" s="1"/>
    </row>
    <row r="470" spans="1:47" ht="23.1" customHeight="1" thickBot="1">
      <c r="A470" s="738"/>
      <c r="B470" s="502"/>
      <c r="C470" s="556"/>
      <c r="D470" s="482"/>
      <c r="E470" s="482"/>
      <c r="F470" s="556"/>
      <c r="G470" s="464"/>
      <c r="H470" s="82">
        <v>0</v>
      </c>
      <c r="I470" s="82">
        <f>5-H470</f>
        <v>5</v>
      </c>
      <c r="J470" s="740"/>
      <c r="K470" s="740"/>
      <c r="L470" s="740"/>
      <c r="M470" s="740"/>
      <c r="N470" s="740"/>
      <c r="O470" s="740"/>
      <c r="P470" s="740"/>
      <c r="Q470" s="740"/>
      <c r="R470" s="343"/>
      <c r="S470" s="339"/>
      <c r="T470" s="47"/>
      <c r="V470" s="1"/>
    </row>
    <row r="471" spans="1:47" ht="23.1" customHeight="1">
      <c r="A471" s="737">
        <v>7521</v>
      </c>
      <c r="B471" s="547"/>
      <c r="C471" s="310"/>
      <c r="D471" s="310"/>
      <c r="E471" s="310"/>
      <c r="F471" s="310"/>
      <c r="G471" s="463"/>
      <c r="J471" s="739"/>
      <c r="K471" s="739"/>
      <c r="L471" s="739"/>
      <c r="M471" s="739"/>
      <c r="N471" s="739"/>
      <c r="O471" s="739"/>
      <c r="P471" s="739"/>
      <c r="Q471" s="739"/>
      <c r="R471" s="347"/>
      <c r="S471" s="337"/>
      <c r="T471" s="46" t="s">
        <v>87</v>
      </c>
      <c r="V471" s="1"/>
    </row>
    <row r="472" spans="1:47" ht="23.1" customHeight="1" thickBot="1">
      <c r="A472" s="738"/>
      <c r="B472" s="556"/>
      <c r="C472" s="482"/>
      <c r="D472" s="482"/>
      <c r="E472" s="531"/>
      <c r="F472" s="531"/>
      <c r="G472" s="464"/>
      <c r="H472" s="82">
        <v>0</v>
      </c>
      <c r="I472" s="82">
        <f>5-H472</f>
        <v>5</v>
      </c>
      <c r="J472" s="740"/>
      <c r="K472" s="740"/>
      <c r="L472" s="740"/>
      <c r="M472" s="740"/>
      <c r="N472" s="740"/>
      <c r="O472" s="740"/>
      <c r="P472" s="740"/>
      <c r="Q472" s="740"/>
      <c r="R472" s="313"/>
      <c r="S472" s="342"/>
      <c r="T472" s="47" t="s">
        <v>103</v>
      </c>
      <c r="V472" s="1"/>
    </row>
    <row r="473" spans="1:47" ht="23.1" customHeight="1">
      <c r="A473" s="737">
        <v>7520</v>
      </c>
      <c r="B473" s="559" t="s">
        <v>1002</v>
      </c>
      <c r="C473" s="560" t="s">
        <v>1011</v>
      </c>
      <c r="D473" s="560" t="s">
        <v>1011</v>
      </c>
      <c r="E473" s="655" t="s">
        <v>750</v>
      </c>
      <c r="F473" s="560" t="s">
        <v>751</v>
      </c>
      <c r="G473" s="471"/>
      <c r="J473" s="739"/>
      <c r="K473" s="739"/>
      <c r="L473" s="739"/>
      <c r="M473" s="739"/>
      <c r="N473" s="739"/>
      <c r="O473" s="739"/>
      <c r="P473" s="739">
        <v>2</v>
      </c>
      <c r="Q473" s="739">
        <v>3</v>
      </c>
      <c r="R473" s="365">
        <v>24</v>
      </c>
      <c r="S473" s="337"/>
      <c r="T473" s="51" t="s">
        <v>104</v>
      </c>
      <c r="V473" s="1"/>
    </row>
    <row r="474" spans="1:47" ht="22.5" customHeight="1" thickBot="1">
      <c r="A474" s="738"/>
      <c r="B474" s="561" t="s">
        <v>917</v>
      </c>
      <c r="C474" s="561" t="s">
        <v>918</v>
      </c>
      <c r="D474" s="561" t="s">
        <v>919</v>
      </c>
      <c r="E474" s="663" t="s">
        <v>920</v>
      </c>
      <c r="F474" s="561" t="s">
        <v>921</v>
      </c>
      <c r="G474" s="480"/>
      <c r="H474" s="82">
        <v>5</v>
      </c>
      <c r="I474" s="82">
        <f>5-H474</f>
        <v>0</v>
      </c>
      <c r="J474" s="740"/>
      <c r="K474" s="740"/>
      <c r="L474" s="740"/>
      <c r="M474" s="740"/>
      <c r="N474" s="740"/>
      <c r="O474" s="740"/>
      <c r="P474" s="740"/>
      <c r="Q474" s="740"/>
      <c r="R474" s="343"/>
      <c r="S474" s="337"/>
      <c r="T474" s="321" t="s">
        <v>570</v>
      </c>
    </row>
    <row r="475" spans="1:47" ht="22.5" customHeight="1">
      <c r="A475" s="443"/>
      <c r="B475" s="446"/>
      <c r="C475" s="446"/>
      <c r="D475" s="447" t="s">
        <v>649</v>
      </c>
      <c r="E475" s="447">
        <v>9</v>
      </c>
      <c r="F475" s="447" t="s">
        <v>650</v>
      </c>
      <c r="G475" s="391">
        <f>I454</f>
        <v>45</v>
      </c>
      <c r="H475" s="479" t="s">
        <v>699</v>
      </c>
      <c r="I475" s="479">
        <v>9</v>
      </c>
      <c r="J475" s="458">
        <f>SUM(J433:J474)</f>
        <v>0</v>
      </c>
      <c r="K475" s="458">
        <f>SUM(K433:K474)</f>
        <v>0</v>
      </c>
      <c r="L475" s="34">
        <f>SUM(L433:L474)</f>
        <v>0</v>
      </c>
      <c r="M475" s="34">
        <f>SUM(M433:M474)</f>
        <v>0</v>
      </c>
      <c r="N475" s="34">
        <f>SUM(N433:N474)</f>
        <v>0</v>
      </c>
      <c r="O475" s="34">
        <f>SUM(O435:O474)</f>
        <v>0</v>
      </c>
      <c r="P475" s="34">
        <f>SUM(P435:P474)</f>
        <v>2</v>
      </c>
      <c r="Q475" s="34">
        <f>SUM(Q435:Q474)</f>
        <v>22</v>
      </c>
      <c r="R475" s="34">
        <f>J475+K475+L475+M475+N475+O475+P475+Q475</f>
        <v>24</v>
      </c>
      <c r="S475" s="337"/>
      <c r="T475" s="321"/>
    </row>
    <row r="476" spans="1:47" ht="22.5" customHeight="1">
      <c r="A476" s="377"/>
      <c r="B476" s="436"/>
      <c r="C476" s="436"/>
      <c r="D476" s="391" t="s">
        <v>651</v>
      </c>
      <c r="E476" s="391">
        <f>E475+E453</f>
        <v>17</v>
      </c>
      <c r="F476" s="391" t="s">
        <v>652</v>
      </c>
      <c r="G476" s="391">
        <f>G475+G453</f>
        <v>88</v>
      </c>
      <c r="J476" s="445"/>
      <c r="K476" s="445"/>
      <c r="L476" s="445"/>
      <c r="M476" s="445"/>
      <c r="N476" s="445"/>
      <c r="O476" s="445"/>
      <c r="P476" s="445"/>
      <c r="Q476" s="445"/>
      <c r="R476" s="343"/>
      <c r="S476" s="337"/>
      <c r="T476" s="321"/>
    </row>
    <row r="477" spans="1:47" ht="23.1" customHeight="1">
      <c r="A477" s="24" t="s">
        <v>582</v>
      </c>
      <c r="B477" s="206">
        <v>0</v>
      </c>
      <c r="C477" s="207" t="s">
        <v>584</v>
      </c>
      <c r="D477" s="206">
        <f>J477-B477</f>
        <v>0</v>
      </c>
      <c r="E477" s="378"/>
      <c r="F477" s="206"/>
      <c r="G477" s="378"/>
      <c r="H477" s="406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55" t="s">
        <v>108</v>
      </c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</row>
    <row r="478" spans="1:47" ht="23.1" customHeight="1">
      <c r="A478" s="24" t="s">
        <v>583</v>
      </c>
      <c r="B478" s="206">
        <v>0</v>
      </c>
      <c r="C478" s="207" t="s">
        <v>585</v>
      </c>
      <c r="D478" s="206">
        <f>K477+L477+M477+N477+Q477-B478</f>
        <v>0</v>
      </c>
      <c r="E478" s="376"/>
      <c r="F478" s="452" t="s">
        <v>666</v>
      </c>
      <c r="G478" s="452">
        <f>H456+H434</f>
        <v>24</v>
      </c>
      <c r="H478" s="406"/>
      <c r="J478" s="407"/>
      <c r="K478" s="45"/>
      <c r="L478" s="34"/>
      <c r="M478" s="34"/>
      <c r="N478" s="34"/>
      <c r="O478" s="34"/>
      <c r="P478" s="34"/>
      <c r="Q478" s="34"/>
      <c r="R478" s="34"/>
      <c r="S478" s="62"/>
      <c r="T478" s="55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</row>
    <row r="479" spans="1:47" s="69" customFormat="1" ht="26.25" customHeight="1" thickBot="1">
      <c r="A479" s="736" t="s">
        <v>706</v>
      </c>
      <c r="B479" s="736"/>
      <c r="C479" s="736"/>
      <c r="D479" s="736"/>
      <c r="E479" s="736"/>
      <c r="F479" s="736"/>
      <c r="G479" s="736"/>
      <c r="H479" s="79" t="s">
        <v>176</v>
      </c>
      <c r="I479" s="80">
        <f>H481+I481</f>
        <v>40</v>
      </c>
      <c r="J479" s="746" t="s">
        <v>556</v>
      </c>
      <c r="K479" s="755"/>
      <c r="L479" s="755"/>
      <c r="M479" s="755"/>
      <c r="N479" s="755"/>
      <c r="O479" s="755"/>
      <c r="P479" s="755"/>
      <c r="Q479" s="756"/>
      <c r="R479" s="372"/>
      <c r="S479" s="114"/>
      <c r="T479" s="70" t="s">
        <v>174</v>
      </c>
      <c r="U479" s="41"/>
      <c r="V479" s="41"/>
    </row>
    <row r="480" spans="1:47" ht="23.1" customHeight="1">
      <c r="A480" s="807" t="s">
        <v>654</v>
      </c>
      <c r="B480" s="392" t="s">
        <v>24</v>
      </c>
      <c r="C480" s="392" t="s">
        <v>44</v>
      </c>
      <c r="D480" s="465"/>
      <c r="E480" s="392" t="s">
        <v>595</v>
      </c>
      <c r="F480" s="392" t="s">
        <v>46</v>
      </c>
      <c r="G480" s="392" t="s">
        <v>655</v>
      </c>
      <c r="H480" s="81" t="s">
        <v>175</v>
      </c>
      <c r="I480" s="81" t="s">
        <v>177</v>
      </c>
      <c r="J480" s="367" t="s">
        <v>555</v>
      </c>
      <c r="K480" s="749" t="s">
        <v>557</v>
      </c>
      <c r="L480" s="757"/>
      <c r="M480" s="757"/>
      <c r="N480" s="757"/>
      <c r="O480" s="757"/>
      <c r="P480" s="757"/>
      <c r="Q480" s="758"/>
      <c r="R480" s="371"/>
      <c r="S480" s="117"/>
      <c r="T480" s="47" t="s">
        <v>81</v>
      </c>
      <c r="V480" s="1"/>
    </row>
    <row r="481" spans="1:22" ht="23.1" customHeight="1" thickBot="1">
      <c r="A481" s="808"/>
      <c r="B481" s="394" t="s">
        <v>22</v>
      </c>
      <c r="C481" s="394" t="s">
        <v>14</v>
      </c>
      <c r="D481" s="490"/>
      <c r="E481" s="394" t="s">
        <v>27</v>
      </c>
      <c r="F481" s="394" t="s">
        <v>27</v>
      </c>
      <c r="G481" s="394" t="s">
        <v>27</v>
      </c>
      <c r="H481" s="82">
        <f>H483+H485+H487+H489+H491+H493+H495+H497</f>
        <v>0</v>
      </c>
      <c r="I481" s="82">
        <f>I483+I485+I487+I489+I491+I493+I495+I497</f>
        <v>40</v>
      </c>
      <c r="J481" s="368" t="s">
        <v>555</v>
      </c>
      <c r="K481" s="368" t="s">
        <v>622</v>
      </c>
      <c r="L481" s="368" t="s">
        <v>621</v>
      </c>
      <c r="M481" s="369" t="s">
        <v>574</v>
      </c>
      <c r="N481" s="366" t="s">
        <v>562</v>
      </c>
      <c r="O481" s="370" t="s">
        <v>576</v>
      </c>
      <c r="P481" s="370" t="s">
        <v>618</v>
      </c>
      <c r="Q481" s="370" t="s">
        <v>701</v>
      </c>
      <c r="R481" s="373"/>
      <c r="S481" s="117"/>
      <c r="T481" s="47" t="s">
        <v>102</v>
      </c>
      <c r="V481" s="1"/>
    </row>
    <row r="482" spans="1:22" ht="22.5" customHeight="1">
      <c r="A482" s="737">
        <v>7501</v>
      </c>
      <c r="B482" s="310"/>
      <c r="C482" s="310"/>
      <c r="D482" s="317"/>
      <c r="E482" s="310"/>
      <c r="F482" s="310"/>
      <c r="G482" s="501"/>
      <c r="J482" s="739"/>
      <c r="K482" s="739"/>
      <c r="L482" s="739"/>
      <c r="M482" s="739"/>
      <c r="N482" s="739"/>
      <c r="O482" s="739"/>
      <c r="P482" s="739"/>
      <c r="Q482" s="739"/>
      <c r="R482" s="132"/>
      <c r="S482" s="132"/>
      <c r="T482" s="48" t="s">
        <v>569</v>
      </c>
      <c r="V482" s="30"/>
    </row>
    <row r="483" spans="1:22" ht="22.5" customHeight="1" thickBot="1">
      <c r="A483" s="738"/>
      <c r="B483" s="533"/>
      <c r="C483" s="461"/>
      <c r="D483" s="535"/>
      <c r="E483" s="482"/>
      <c r="F483" s="482"/>
      <c r="G483" s="530"/>
      <c r="H483" s="267">
        <v>0</v>
      </c>
      <c r="I483" s="267">
        <f>5-H483</f>
        <v>5</v>
      </c>
      <c r="J483" s="753"/>
      <c r="K483" s="753"/>
      <c r="L483" s="753"/>
      <c r="M483" s="753"/>
      <c r="N483" s="753"/>
      <c r="O483" s="753"/>
      <c r="P483" s="753"/>
      <c r="Q483" s="753"/>
      <c r="R483" s="271"/>
      <c r="S483" s="133"/>
      <c r="T483" s="49" t="s">
        <v>534</v>
      </c>
      <c r="V483" s="1"/>
    </row>
    <row r="484" spans="1:22" ht="23.1" customHeight="1">
      <c r="A484" s="737">
        <v>7502</v>
      </c>
      <c r="B484" s="310"/>
      <c r="C484" s="310"/>
      <c r="D484" s="317"/>
      <c r="E484" s="310"/>
      <c r="F484" s="310"/>
      <c r="G484" s="310"/>
      <c r="H484" s="267"/>
      <c r="I484" s="267"/>
      <c r="J484" s="739"/>
      <c r="K484" s="739"/>
      <c r="L484" s="739"/>
      <c r="M484" s="739"/>
      <c r="N484" s="739"/>
      <c r="O484" s="739"/>
      <c r="P484" s="739"/>
      <c r="Q484" s="739"/>
      <c r="R484" s="132"/>
      <c r="T484" s="47" t="s">
        <v>85</v>
      </c>
      <c r="V484" s="1"/>
    </row>
    <row r="485" spans="1:22" ht="23.1" customHeight="1" thickBot="1">
      <c r="A485" s="738"/>
      <c r="B485" s="544"/>
      <c r="C485" s="517"/>
      <c r="D485" s="319"/>
      <c r="E485" s="517"/>
      <c r="F485" s="517"/>
      <c r="G485" s="517"/>
      <c r="H485" s="267">
        <v>0</v>
      </c>
      <c r="I485" s="267">
        <f>5-H485</f>
        <v>5</v>
      </c>
      <c r="J485" s="753"/>
      <c r="K485" s="753"/>
      <c r="L485" s="753"/>
      <c r="M485" s="753"/>
      <c r="N485" s="753"/>
      <c r="O485" s="753"/>
      <c r="P485" s="753"/>
      <c r="Q485" s="753"/>
      <c r="R485" s="271"/>
      <c r="T485" s="50" t="s">
        <v>86</v>
      </c>
      <c r="V485" s="1"/>
    </row>
    <row r="486" spans="1:22" ht="23.1" customHeight="1">
      <c r="A486" s="737">
        <v>7503</v>
      </c>
      <c r="B486" s="547"/>
      <c r="C486" s="559"/>
      <c r="D486" s="317"/>
      <c r="E486" s="310"/>
      <c r="F486" s="559"/>
      <c r="G486" s="559"/>
      <c r="J486" s="739"/>
      <c r="K486" s="739"/>
      <c r="L486" s="739"/>
      <c r="M486" s="739"/>
      <c r="N486" s="739"/>
      <c r="O486" s="739"/>
      <c r="P486" s="739"/>
      <c r="Q486" s="739"/>
      <c r="R486" s="350"/>
      <c r="S486" s="331"/>
      <c r="T486" s="331"/>
      <c r="U486" s="331"/>
      <c r="V486" s="1"/>
    </row>
    <row r="487" spans="1:22" ht="23.1" customHeight="1" thickBot="1">
      <c r="A487" s="738"/>
      <c r="B487" s="548"/>
      <c r="C487" s="556"/>
      <c r="D487" s="535"/>
      <c r="E487" s="482"/>
      <c r="F487" s="556"/>
      <c r="G487" s="567"/>
      <c r="H487" s="267">
        <v>0</v>
      </c>
      <c r="I487" s="82">
        <f>5-H487</f>
        <v>5</v>
      </c>
      <c r="J487" s="753"/>
      <c r="K487" s="753"/>
      <c r="L487" s="753"/>
      <c r="M487" s="753"/>
      <c r="N487" s="753"/>
      <c r="O487" s="753"/>
      <c r="P487" s="753"/>
      <c r="Q487" s="753"/>
      <c r="S487" s="332"/>
      <c r="T487" s="332"/>
      <c r="U487" s="332"/>
      <c r="V487" s="17"/>
    </row>
    <row r="488" spans="1:22" ht="23.1" customHeight="1">
      <c r="A488" s="737">
        <v>7504</v>
      </c>
      <c r="B488" s="501"/>
      <c r="C488" s="501"/>
      <c r="D488" s="317"/>
      <c r="E488" s="310"/>
      <c r="F488" s="547"/>
      <c r="G488" s="547"/>
      <c r="J488" s="739"/>
      <c r="K488" s="739"/>
      <c r="L488" s="739"/>
      <c r="M488" s="739"/>
      <c r="N488" s="739"/>
      <c r="O488" s="739"/>
      <c r="P488" s="739"/>
      <c r="Q488" s="739"/>
      <c r="R488" s="350"/>
      <c r="S488" s="132"/>
      <c r="T488" s="117"/>
      <c r="V488" s="27"/>
    </row>
    <row r="489" spans="1:22" ht="23.1" customHeight="1" thickBot="1">
      <c r="A489" s="738"/>
      <c r="B489" s="518"/>
      <c r="C489" s="518"/>
      <c r="D489" s="535"/>
      <c r="E489" s="517"/>
      <c r="F489" s="548"/>
      <c r="G489" s="548"/>
      <c r="H489" s="82">
        <v>0</v>
      </c>
      <c r="I489" s="82">
        <f>5-H489</f>
        <v>5</v>
      </c>
      <c r="J489" s="753"/>
      <c r="K489" s="753"/>
      <c r="L489" s="753"/>
      <c r="M489" s="753"/>
      <c r="N489" s="753"/>
      <c r="O489" s="753"/>
      <c r="P489" s="753"/>
      <c r="Q489" s="753"/>
      <c r="T489" s="343"/>
    </row>
    <row r="490" spans="1:22" ht="23.1" customHeight="1">
      <c r="A490" s="737">
        <v>7505</v>
      </c>
      <c r="B490" s="310"/>
      <c r="C490" s="310"/>
      <c r="D490" s="317"/>
      <c r="E490" s="547"/>
      <c r="F490" s="310"/>
      <c r="G490" s="547"/>
      <c r="J490" s="739"/>
      <c r="K490" s="739"/>
      <c r="L490" s="739"/>
      <c r="M490" s="739"/>
      <c r="N490" s="739"/>
      <c r="O490" s="739"/>
      <c r="P490" s="739"/>
      <c r="Q490" s="739"/>
      <c r="T490" s="344"/>
    </row>
    <row r="491" spans="1:22" ht="23.1" customHeight="1" thickBot="1">
      <c r="A491" s="738"/>
      <c r="B491" s="531"/>
      <c r="C491" s="482"/>
      <c r="D491" s="535"/>
      <c r="E491" s="562"/>
      <c r="F491" s="482"/>
      <c r="G491" s="556"/>
      <c r="H491" s="82">
        <v>0</v>
      </c>
      <c r="I491" s="82">
        <f>5-H491</f>
        <v>5</v>
      </c>
      <c r="J491" s="753"/>
      <c r="K491" s="753"/>
      <c r="L491" s="753"/>
      <c r="M491" s="753"/>
      <c r="N491" s="753"/>
      <c r="O491" s="753"/>
      <c r="P491" s="753"/>
      <c r="Q491" s="753"/>
      <c r="R491" s="330"/>
      <c r="S491" s="345"/>
      <c r="T491" s="117"/>
      <c r="V491" s="1"/>
    </row>
    <row r="492" spans="1:22" ht="23.1" customHeight="1">
      <c r="A492" s="737">
        <v>7506</v>
      </c>
      <c r="B492" s="310"/>
      <c r="C492" s="310"/>
      <c r="D492" s="540"/>
      <c r="E492" s="560"/>
      <c r="F492" s="310"/>
      <c r="G492" s="522"/>
      <c r="J492" s="739"/>
      <c r="K492" s="739"/>
      <c r="L492" s="739"/>
      <c r="M492" s="739"/>
      <c r="N492" s="739"/>
      <c r="O492" s="739"/>
      <c r="P492" s="739"/>
      <c r="Q492" s="739"/>
      <c r="S492" s="343"/>
      <c r="T492" s="47"/>
      <c r="V492" s="31"/>
    </row>
    <row r="493" spans="1:22" ht="23.1" customHeight="1" thickBot="1">
      <c r="A493" s="738"/>
      <c r="B493" s="527"/>
      <c r="C493" s="482"/>
      <c r="D493" s="527"/>
      <c r="E493" s="561"/>
      <c r="F493" s="527"/>
      <c r="G493" s="571"/>
      <c r="H493" s="82">
        <v>0</v>
      </c>
      <c r="I493" s="82">
        <f>5-H493</f>
        <v>5</v>
      </c>
      <c r="J493" s="753"/>
      <c r="K493" s="753"/>
      <c r="L493" s="753"/>
      <c r="M493" s="753"/>
      <c r="N493" s="753"/>
      <c r="O493" s="753"/>
      <c r="P493" s="753"/>
      <c r="Q493" s="753"/>
      <c r="S493" s="348"/>
      <c r="T493" s="128" t="s">
        <v>569</v>
      </c>
      <c r="V493" s="26"/>
    </row>
    <row r="494" spans="1:22" ht="23.1" customHeight="1">
      <c r="A494" s="737">
        <v>7507</v>
      </c>
      <c r="B494" s="547"/>
      <c r="C494" s="310"/>
      <c r="D494" s="317"/>
      <c r="E494" s="310"/>
      <c r="F494" s="310"/>
      <c r="G494" s="310"/>
      <c r="J494" s="739"/>
      <c r="K494" s="739"/>
      <c r="L494" s="739"/>
      <c r="M494" s="739"/>
      <c r="N494" s="739"/>
      <c r="O494" s="739"/>
      <c r="P494" s="739"/>
      <c r="Q494" s="739"/>
      <c r="R494" s="255"/>
      <c r="S494" s="337"/>
      <c r="T494" s="49" t="s">
        <v>534</v>
      </c>
      <c r="V494" s="33"/>
    </row>
    <row r="495" spans="1:22" ht="23.1" customHeight="1" thickBot="1">
      <c r="A495" s="738"/>
      <c r="B495" s="556"/>
      <c r="C495" s="482"/>
      <c r="D495" s="319"/>
      <c r="E495" s="482"/>
      <c r="F495" s="461"/>
      <c r="G495" s="482"/>
      <c r="H495" s="82">
        <v>0</v>
      </c>
      <c r="I495" s="82">
        <f>5-H495</f>
        <v>5</v>
      </c>
      <c r="J495" s="753"/>
      <c r="K495" s="753"/>
      <c r="L495" s="753"/>
      <c r="M495" s="753"/>
      <c r="N495" s="753"/>
      <c r="O495" s="753"/>
      <c r="P495" s="753"/>
      <c r="Q495" s="753"/>
      <c r="R495" s="133"/>
      <c r="S495" s="337"/>
      <c r="T495" s="47" t="s">
        <v>85</v>
      </c>
      <c r="V495" s="16"/>
    </row>
    <row r="496" spans="1:22" ht="23.1" customHeight="1">
      <c r="A496" s="737">
        <v>7508</v>
      </c>
      <c r="B496" s="547"/>
      <c r="C496" s="310"/>
      <c r="D496" s="484"/>
      <c r="E496" s="547"/>
      <c r="F496" s="547"/>
      <c r="G496" s="310"/>
      <c r="J496" s="739"/>
      <c r="K496" s="739"/>
      <c r="L496" s="739"/>
      <c r="M496" s="739"/>
      <c r="N496" s="739"/>
      <c r="O496" s="739"/>
      <c r="P496" s="739"/>
      <c r="Q496" s="739"/>
      <c r="S496" s="340"/>
      <c r="T496" s="50" t="s">
        <v>86</v>
      </c>
      <c r="V496" s="1"/>
    </row>
    <row r="497" spans="1:47" ht="23.1" customHeight="1" thickBot="1">
      <c r="A497" s="738"/>
      <c r="B497" s="550"/>
      <c r="C497" s="531"/>
      <c r="D497" s="482"/>
      <c r="E497" s="550"/>
      <c r="F497" s="567"/>
      <c r="G497" s="532"/>
      <c r="H497" s="82">
        <v>0</v>
      </c>
      <c r="I497" s="82">
        <f>5-H497</f>
        <v>5</v>
      </c>
      <c r="J497" s="753"/>
      <c r="K497" s="753"/>
      <c r="L497" s="753"/>
      <c r="M497" s="753"/>
      <c r="N497" s="753"/>
      <c r="O497" s="753"/>
      <c r="P497" s="753"/>
      <c r="Q497" s="753"/>
      <c r="R497" s="343"/>
      <c r="S497" s="339"/>
      <c r="T497" s="47"/>
      <c r="V497" s="1"/>
    </row>
    <row r="498" spans="1:47" ht="23.1" customHeight="1">
      <c r="A498" s="443"/>
      <c r="B498" s="436"/>
      <c r="C498" s="436"/>
      <c r="D498" s="391" t="s">
        <v>663</v>
      </c>
      <c r="E498" s="391">
        <v>8</v>
      </c>
      <c r="F498" s="391" t="s">
        <v>664</v>
      </c>
      <c r="G498" s="391">
        <f>I479</f>
        <v>40</v>
      </c>
      <c r="H498" s="479" t="s">
        <v>699</v>
      </c>
      <c r="I498" s="479">
        <v>8</v>
      </c>
      <c r="J498" s="402"/>
      <c r="K498" s="402"/>
      <c r="L498" s="402"/>
      <c r="M498" s="402"/>
      <c r="N498" s="402"/>
      <c r="O498" s="402"/>
      <c r="P498" s="402"/>
      <c r="Q498" s="402"/>
      <c r="R498" s="343"/>
      <c r="S498" s="339"/>
      <c r="T498" s="47"/>
      <c r="V498" s="1"/>
    </row>
    <row r="499" spans="1:47" ht="23.1" customHeight="1" thickBot="1">
      <c r="A499" s="403"/>
      <c r="B499" s="404"/>
      <c r="C499" s="404"/>
      <c r="D499" s="404"/>
      <c r="E499" s="404"/>
      <c r="F499" s="391"/>
      <c r="G499" s="391"/>
      <c r="H499" s="79" t="s">
        <v>176</v>
      </c>
      <c r="I499" s="82">
        <f>H501+I501</f>
        <v>40</v>
      </c>
      <c r="J499" s="402"/>
      <c r="K499" s="402"/>
      <c r="L499" s="402"/>
      <c r="M499" s="402"/>
      <c r="N499" s="402"/>
      <c r="O499" s="402"/>
      <c r="P499" s="402"/>
      <c r="Q499" s="402"/>
      <c r="R499" s="343"/>
      <c r="S499" s="339"/>
      <c r="T499" s="47"/>
      <c r="V499" s="1"/>
    </row>
    <row r="500" spans="1:47" ht="23.1" customHeight="1">
      <c r="A500" s="807" t="s">
        <v>662</v>
      </c>
      <c r="B500" s="392" t="s">
        <v>24</v>
      </c>
      <c r="C500" s="392" t="s">
        <v>44</v>
      </c>
      <c r="D500" s="392" t="s">
        <v>45</v>
      </c>
      <c r="E500" s="393" t="s">
        <v>46</v>
      </c>
      <c r="F500" s="392" t="s">
        <v>580</v>
      </c>
      <c r="G500" s="462"/>
      <c r="H500" s="81" t="s">
        <v>175</v>
      </c>
      <c r="I500" s="81" t="s">
        <v>177</v>
      </c>
      <c r="J500" s="739"/>
      <c r="K500" s="739"/>
      <c r="L500" s="739"/>
      <c r="M500" s="739"/>
      <c r="N500" s="739"/>
      <c r="O500" s="739"/>
      <c r="P500" s="739"/>
      <c r="Q500" s="739"/>
      <c r="R500" s="371"/>
      <c r="S500" s="117"/>
      <c r="T500" s="47" t="s">
        <v>81</v>
      </c>
      <c r="V500" s="1"/>
    </row>
    <row r="501" spans="1:47" ht="23.1" customHeight="1" thickBot="1">
      <c r="A501" s="808"/>
      <c r="B501" s="394" t="s">
        <v>22</v>
      </c>
      <c r="C501" s="394" t="s">
        <v>14</v>
      </c>
      <c r="D501" s="394" t="s">
        <v>27</v>
      </c>
      <c r="E501" s="395" t="s">
        <v>27</v>
      </c>
      <c r="F501" s="401" t="s">
        <v>27</v>
      </c>
      <c r="G501" s="462"/>
      <c r="H501" s="82">
        <f>H503+H505+H507+H509+H511+H513+H515+H517</f>
        <v>9</v>
      </c>
      <c r="I501" s="82">
        <f>I503+I505+I507+I509+I511+I513+I515+I517</f>
        <v>31</v>
      </c>
      <c r="J501" s="753"/>
      <c r="K501" s="753"/>
      <c r="L501" s="753"/>
      <c r="M501" s="753"/>
      <c r="N501" s="753"/>
      <c r="O501" s="753"/>
      <c r="P501" s="753"/>
      <c r="Q501" s="753"/>
      <c r="R501" s="373"/>
      <c r="S501" s="117"/>
      <c r="T501" s="47" t="s">
        <v>102</v>
      </c>
      <c r="V501" s="1"/>
    </row>
    <row r="502" spans="1:47" ht="23.1" customHeight="1">
      <c r="A502" s="737">
        <v>7512</v>
      </c>
      <c r="B502" s="501"/>
      <c r="C502" s="547"/>
      <c r="D502" s="310"/>
      <c r="E502" s="310"/>
      <c r="F502" s="547"/>
      <c r="G502" s="471"/>
      <c r="J502" s="739"/>
      <c r="K502" s="739"/>
      <c r="L502" s="739"/>
      <c r="M502" s="739"/>
      <c r="N502" s="739"/>
      <c r="O502" s="739"/>
      <c r="P502" s="739"/>
      <c r="Q502" s="739"/>
      <c r="R502" s="347"/>
      <c r="S502" s="337"/>
      <c r="T502" s="46" t="s">
        <v>87</v>
      </c>
      <c r="V502" s="1"/>
    </row>
    <row r="503" spans="1:47" ht="23.1" customHeight="1" thickBot="1">
      <c r="A503" s="738"/>
      <c r="B503" s="518"/>
      <c r="C503" s="548"/>
      <c r="D503" s="524"/>
      <c r="E503" s="517"/>
      <c r="F503" s="548"/>
      <c r="G503" s="478"/>
      <c r="H503" s="82">
        <v>0</v>
      </c>
      <c r="I503" s="82">
        <f>5-H503</f>
        <v>5</v>
      </c>
      <c r="J503" s="753"/>
      <c r="K503" s="753"/>
      <c r="L503" s="753"/>
      <c r="M503" s="753"/>
      <c r="N503" s="753"/>
      <c r="O503" s="753"/>
      <c r="P503" s="753"/>
      <c r="Q503" s="753"/>
      <c r="R503" s="313"/>
      <c r="S503" s="342"/>
      <c r="T503" s="47" t="s">
        <v>103</v>
      </c>
      <c r="V503" s="1"/>
    </row>
    <row r="504" spans="1:47" ht="23.1" customHeight="1">
      <c r="A504" s="737">
        <v>7513</v>
      </c>
      <c r="B504" s="501"/>
      <c r="C504" s="310"/>
      <c r="D504" s="310"/>
      <c r="E504" s="310"/>
      <c r="F504" s="560" t="s">
        <v>1011</v>
      </c>
      <c r="G504" s="466"/>
      <c r="J504" s="739"/>
      <c r="K504" s="739"/>
      <c r="L504" s="739"/>
      <c r="M504" s="739"/>
      <c r="N504" s="739"/>
      <c r="O504" s="739"/>
      <c r="P504" s="739"/>
      <c r="Q504" s="739">
        <v>1</v>
      </c>
      <c r="R504" s="365"/>
      <c r="S504" s="337"/>
      <c r="T504" s="51" t="s">
        <v>104</v>
      </c>
      <c r="V504" s="1"/>
    </row>
    <row r="505" spans="1:47" ht="22.5" customHeight="1" thickBot="1">
      <c r="A505" s="738"/>
      <c r="B505" s="530"/>
      <c r="C505" s="531"/>
      <c r="D505" s="578"/>
      <c r="E505" s="531"/>
      <c r="F505" s="638" t="s">
        <v>916</v>
      </c>
      <c r="G505" s="467"/>
      <c r="H505" s="82">
        <v>1</v>
      </c>
      <c r="I505" s="82">
        <f>5-H505</f>
        <v>4</v>
      </c>
      <c r="J505" s="753"/>
      <c r="K505" s="753"/>
      <c r="L505" s="753"/>
      <c r="M505" s="753"/>
      <c r="N505" s="753"/>
      <c r="O505" s="753"/>
      <c r="P505" s="753"/>
      <c r="Q505" s="753"/>
      <c r="R505" s="343"/>
      <c r="S505" s="337"/>
      <c r="T505" s="321" t="s">
        <v>570</v>
      </c>
    </row>
    <row r="506" spans="1:47" ht="23.1" customHeight="1">
      <c r="A506" s="737">
        <v>7514</v>
      </c>
      <c r="B506" s="310"/>
      <c r="C506" s="310"/>
      <c r="D506" s="501"/>
      <c r="E506" s="310"/>
      <c r="F506" s="310"/>
      <c r="G506" s="466"/>
      <c r="J506" s="739"/>
      <c r="K506" s="739"/>
      <c r="L506" s="739"/>
      <c r="M506" s="739"/>
      <c r="N506" s="739"/>
      <c r="O506" s="739"/>
      <c r="P506" s="739"/>
      <c r="Q506" s="739"/>
      <c r="R506" s="344"/>
      <c r="S506" s="337"/>
      <c r="T506" s="53" t="s">
        <v>106</v>
      </c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AL506" s="34"/>
      <c r="AM506" s="34"/>
      <c r="AN506" s="34"/>
      <c r="AO506" s="34"/>
      <c r="AP506" s="34"/>
      <c r="AQ506" s="34"/>
      <c r="AR506" s="34"/>
      <c r="AS506" s="34"/>
      <c r="AT506" s="34"/>
      <c r="AU506" s="34"/>
    </row>
    <row r="507" spans="1:47" ht="23.1" customHeight="1" thickBot="1">
      <c r="A507" s="738"/>
      <c r="B507" s="531"/>
      <c r="C507" s="531"/>
      <c r="D507" s="543"/>
      <c r="E507" s="531"/>
      <c r="F507" s="531"/>
      <c r="G507" s="467"/>
      <c r="H507" s="82">
        <v>0</v>
      </c>
      <c r="I507" s="82">
        <f>5-H507</f>
        <v>5</v>
      </c>
      <c r="J507" s="753"/>
      <c r="K507" s="753"/>
      <c r="L507" s="753"/>
      <c r="M507" s="753"/>
      <c r="N507" s="753"/>
      <c r="O507" s="753"/>
      <c r="P507" s="753"/>
      <c r="Q507" s="753"/>
      <c r="S507" s="133"/>
      <c r="T507" s="47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</row>
    <row r="508" spans="1:47" ht="23.1" customHeight="1">
      <c r="A508" s="737">
        <v>7515</v>
      </c>
      <c r="B508" s="547"/>
      <c r="C508" s="547"/>
      <c r="D508" s="547"/>
      <c r="E508" s="547"/>
      <c r="F508" s="501"/>
      <c r="G508" s="471"/>
      <c r="J508" s="739"/>
      <c r="K508" s="739"/>
      <c r="L508" s="739"/>
      <c r="M508" s="739"/>
      <c r="N508" s="739"/>
      <c r="O508" s="739"/>
      <c r="P508" s="739"/>
      <c r="Q508" s="739"/>
      <c r="R508" s="343"/>
      <c r="S508" s="320"/>
      <c r="T508" s="46" t="s">
        <v>88</v>
      </c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M508" s="34"/>
      <c r="AN508" s="34"/>
      <c r="AO508" s="34"/>
      <c r="AP508" s="34"/>
      <c r="AQ508" s="34"/>
      <c r="AR508" s="34"/>
      <c r="AS508" s="34"/>
      <c r="AT508" s="34"/>
      <c r="AU508" s="34"/>
    </row>
    <row r="509" spans="1:47" ht="23.1" customHeight="1" thickBot="1">
      <c r="A509" s="738"/>
      <c r="B509" s="562"/>
      <c r="C509" s="556"/>
      <c r="D509" s="556"/>
      <c r="E509" s="556"/>
      <c r="F509" s="502"/>
      <c r="G509" s="476"/>
      <c r="H509" s="82">
        <v>0</v>
      </c>
      <c r="I509" s="82">
        <f>5-H509</f>
        <v>5</v>
      </c>
      <c r="J509" s="753"/>
      <c r="K509" s="753"/>
      <c r="L509" s="753"/>
      <c r="M509" s="753"/>
      <c r="N509" s="753"/>
      <c r="O509" s="753"/>
      <c r="P509" s="753"/>
      <c r="Q509" s="753"/>
      <c r="R509" s="344"/>
      <c r="S509" s="320"/>
      <c r="T509" s="47" t="s">
        <v>39</v>
      </c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</row>
    <row r="510" spans="1:47" ht="23.1" customHeight="1">
      <c r="A510" s="737">
        <v>7516</v>
      </c>
      <c r="B510" s="310"/>
      <c r="C510" s="310"/>
      <c r="D510" s="310"/>
      <c r="E510" s="310"/>
      <c r="F510" s="310"/>
      <c r="G510" s="471"/>
      <c r="J510" s="739"/>
      <c r="K510" s="739"/>
      <c r="L510" s="739"/>
      <c r="M510" s="739"/>
      <c r="N510" s="739"/>
      <c r="O510" s="739"/>
      <c r="P510" s="739"/>
      <c r="Q510" s="739"/>
      <c r="R510" s="320"/>
      <c r="S510" s="320"/>
      <c r="T510" s="54" t="s">
        <v>107</v>
      </c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</row>
    <row r="511" spans="1:47" ht="23.1" customHeight="1" thickBot="1">
      <c r="A511" s="738"/>
      <c r="B511" s="482"/>
      <c r="C511" s="482"/>
      <c r="D511" s="517"/>
      <c r="E511" s="482"/>
      <c r="F511" s="482"/>
      <c r="G511" s="476"/>
      <c r="H511" s="82">
        <v>0</v>
      </c>
      <c r="I511" s="82">
        <f>5-H511</f>
        <v>5</v>
      </c>
      <c r="J511" s="753"/>
      <c r="K511" s="753"/>
      <c r="L511" s="753"/>
      <c r="M511" s="753"/>
      <c r="N511" s="753"/>
      <c r="O511" s="753"/>
      <c r="P511" s="753"/>
      <c r="Q511" s="753"/>
      <c r="R511" s="263"/>
      <c r="S511" s="255"/>
      <c r="T511" s="102" t="s">
        <v>109</v>
      </c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</row>
    <row r="512" spans="1:47" ht="23.1" customHeight="1">
      <c r="A512" s="737">
        <v>7517</v>
      </c>
      <c r="B512" s="560" t="s">
        <v>1011</v>
      </c>
      <c r="C512" s="560" t="s">
        <v>1011</v>
      </c>
      <c r="D512" s="559" t="s">
        <v>1011</v>
      </c>
      <c r="E512" s="559" t="s">
        <v>1002</v>
      </c>
      <c r="F512" s="559" t="s">
        <v>1002</v>
      </c>
      <c r="G512" s="466"/>
      <c r="J512" s="739"/>
      <c r="K512" s="739"/>
      <c r="L512" s="739"/>
      <c r="M512" s="739"/>
      <c r="N512" s="739"/>
      <c r="O512" s="739"/>
      <c r="P512" s="739"/>
      <c r="Q512" s="739"/>
      <c r="R512" s="255"/>
      <c r="S512" s="337"/>
      <c r="T512" s="49" t="s">
        <v>534</v>
      </c>
      <c r="V512" s="33"/>
    </row>
    <row r="513" spans="1:47" ht="23.1" customHeight="1" thickBot="1">
      <c r="A513" s="738"/>
      <c r="B513" s="638" t="s">
        <v>909</v>
      </c>
      <c r="C513" s="658" t="s">
        <v>910</v>
      </c>
      <c r="D513" s="661" t="s">
        <v>911</v>
      </c>
      <c r="E513" s="652" t="s">
        <v>912</v>
      </c>
      <c r="F513" s="561" t="s">
        <v>913</v>
      </c>
      <c r="G513" s="467"/>
      <c r="H513" s="82">
        <v>5</v>
      </c>
      <c r="I513" s="82">
        <f>5-H513</f>
        <v>0</v>
      </c>
      <c r="J513" s="753"/>
      <c r="K513" s="753"/>
      <c r="L513" s="753"/>
      <c r="M513" s="753"/>
      <c r="N513" s="753"/>
      <c r="O513" s="753"/>
      <c r="P513" s="753"/>
      <c r="Q513" s="753"/>
      <c r="R513" s="133"/>
      <c r="S513" s="337"/>
      <c r="T513" s="47" t="s">
        <v>85</v>
      </c>
      <c r="V513" s="16"/>
    </row>
    <row r="514" spans="1:47" ht="23.1" customHeight="1">
      <c r="A514" s="737">
        <v>7518</v>
      </c>
      <c r="B514" s="560" t="s">
        <v>1002</v>
      </c>
      <c r="C514" s="501"/>
      <c r="D514" s="310"/>
      <c r="E514" s="560" t="s">
        <v>1011</v>
      </c>
      <c r="F514" s="560" t="s">
        <v>1011</v>
      </c>
      <c r="G514" s="466"/>
      <c r="J514" s="739"/>
      <c r="K514" s="739"/>
      <c r="L514" s="739"/>
      <c r="M514" s="739"/>
      <c r="N514" s="739"/>
      <c r="O514" s="739"/>
      <c r="P514" s="739"/>
      <c r="Q514" s="739">
        <v>5</v>
      </c>
      <c r="S514" s="340"/>
      <c r="T514" s="50" t="s">
        <v>86</v>
      </c>
      <c r="V514" s="1"/>
    </row>
    <row r="515" spans="1:47" ht="23.1" customHeight="1" thickBot="1">
      <c r="A515" s="738"/>
      <c r="B515" s="658" t="s">
        <v>908</v>
      </c>
      <c r="C515" s="530"/>
      <c r="D515" s="531"/>
      <c r="E515" s="638" t="s">
        <v>914</v>
      </c>
      <c r="F515" s="638" t="s">
        <v>915</v>
      </c>
      <c r="G515" s="467"/>
      <c r="H515" s="82">
        <v>3</v>
      </c>
      <c r="I515" s="82">
        <f>5-H515</f>
        <v>2</v>
      </c>
      <c r="J515" s="753"/>
      <c r="K515" s="753"/>
      <c r="L515" s="753"/>
      <c r="M515" s="753"/>
      <c r="N515" s="753"/>
      <c r="O515" s="753"/>
      <c r="P515" s="753"/>
      <c r="Q515" s="753"/>
      <c r="R515" s="343"/>
      <c r="S515" s="339"/>
      <c r="T515" s="47"/>
      <c r="V515" s="1"/>
    </row>
    <row r="516" spans="1:47" ht="23.1" customHeight="1">
      <c r="A516" s="737">
        <v>7519</v>
      </c>
      <c r="B516" s="310"/>
      <c r="C516" s="559"/>
      <c r="D516" s="310"/>
      <c r="E516" s="310"/>
      <c r="F516" s="310"/>
      <c r="G516" s="471"/>
      <c r="J516" s="739"/>
      <c r="K516" s="739"/>
      <c r="L516" s="739"/>
      <c r="M516" s="739"/>
      <c r="N516" s="739"/>
      <c r="O516" s="739"/>
      <c r="P516" s="739"/>
      <c r="Q516" s="739">
        <v>3</v>
      </c>
      <c r="R516" s="347"/>
      <c r="S516" s="337"/>
      <c r="T516" s="46" t="s">
        <v>87</v>
      </c>
      <c r="V516" s="1"/>
    </row>
    <row r="517" spans="1:47" ht="23.1" customHeight="1" thickBot="1">
      <c r="A517" s="738"/>
      <c r="B517" s="531"/>
      <c r="C517" s="548"/>
      <c r="D517" s="482"/>
      <c r="E517" s="517"/>
      <c r="F517" s="517"/>
      <c r="G517" s="478"/>
      <c r="H517" s="82">
        <v>0</v>
      </c>
      <c r="I517" s="82">
        <f>5-H517</f>
        <v>5</v>
      </c>
      <c r="J517" s="753"/>
      <c r="K517" s="753"/>
      <c r="L517" s="753"/>
      <c r="M517" s="753"/>
      <c r="N517" s="753"/>
      <c r="O517" s="753"/>
      <c r="P517" s="753"/>
      <c r="Q517" s="753"/>
      <c r="R517" s="313">
        <v>11</v>
      </c>
      <c r="S517" s="342"/>
      <c r="T517" s="47" t="s">
        <v>103</v>
      </c>
      <c r="V517" s="1"/>
    </row>
    <row r="518" spans="1:47" ht="23.1" hidden="1" customHeight="1">
      <c r="A518" s="377"/>
      <c r="B518" s="436"/>
      <c r="C518" s="436"/>
      <c r="D518" s="391" t="s">
        <v>656</v>
      </c>
      <c r="E518" s="391">
        <v>8</v>
      </c>
      <c r="F518" s="391" t="s">
        <v>657</v>
      </c>
      <c r="G518" s="391">
        <f>I499</f>
        <v>40</v>
      </c>
      <c r="H518" s="479" t="s">
        <v>699</v>
      </c>
      <c r="I518" s="479">
        <v>8</v>
      </c>
      <c r="J518" s="458">
        <f>SUM(J479:J517)</f>
        <v>0</v>
      </c>
      <c r="K518" s="458">
        <f t="shared" ref="K518:Q518" si="14">SUM(K479:K517)</f>
        <v>0</v>
      </c>
      <c r="L518" s="458">
        <f t="shared" si="14"/>
        <v>0</v>
      </c>
      <c r="M518" s="458">
        <f t="shared" si="14"/>
        <v>0</v>
      </c>
      <c r="N518" s="458">
        <f t="shared" si="14"/>
        <v>0</v>
      </c>
      <c r="O518" s="458">
        <f t="shared" si="14"/>
        <v>0</v>
      </c>
      <c r="P518" s="458">
        <f t="shared" si="14"/>
        <v>0</v>
      </c>
      <c r="Q518" s="458">
        <f t="shared" si="14"/>
        <v>9</v>
      </c>
      <c r="R518" s="34">
        <f>J518+K518+L518+M518+N518++O518+P518+Q518</f>
        <v>9</v>
      </c>
      <c r="S518" s="342"/>
      <c r="T518" s="47"/>
      <c r="V518" s="1"/>
    </row>
    <row r="519" spans="1:47" ht="23.1" hidden="1" customHeight="1">
      <c r="A519" s="377"/>
      <c r="B519" s="436"/>
      <c r="C519" s="436"/>
      <c r="D519" s="391" t="s">
        <v>658</v>
      </c>
      <c r="E519" s="391">
        <f>E518+E498</f>
        <v>16</v>
      </c>
      <c r="F519" s="391" t="s">
        <v>659</v>
      </c>
      <c r="G519" s="391">
        <f>G518+G498</f>
        <v>80</v>
      </c>
      <c r="J519" s="129"/>
      <c r="K519" s="129"/>
      <c r="L519" s="129"/>
      <c r="M519" s="129"/>
      <c r="N519" s="129"/>
      <c r="O519" s="129"/>
      <c r="P519" s="129"/>
      <c r="Q519" s="129"/>
      <c r="R519" s="313"/>
      <c r="S519" s="342"/>
      <c r="T519" s="47"/>
      <c r="V519" s="1"/>
    </row>
    <row r="520" spans="1:47" ht="23.1" hidden="1" customHeight="1">
      <c r="A520" s="377"/>
      <c r="B520" s="436"/>
      <c r="C520" s="436"/>
      <c r="D520" s="391" t="s">
        <v>661</v>
      </c>
      <c r="E520" s="391">
        <f>E519+E476</f>
        <v>33</v>
      </c>
      <c r="F520" s="391" t="s">
        <v>660</v>
      </c>
      <c r="G520" s="391">
        <f>G519+G476</f>
        <v>168</v>
      </c>
      <c r="J520" s="453">
        <f>J518+J475</f>
        <v>0</v>
      </c>
      <c r="K520" s="453">
        <f t="shared" ref="K520:Q520" si="15">K518+K475</f>
        <v>0</v>
      </c>
      <c r="L520" s="453">
        <f t="shared" si="15"/>
        <v>0</v>
      </c>
      <c r="M520" s="453">
        <f t="shared" si="15"/>
        <v>0</v>
      </c>
      <c r="N520" s="453">
        <f t="shared" si="15"/>
        <v>0</v>
      </c>
      <c r="O520" s="453">
        <f t="shared" si="15"/>
        <v>0</v>
      </c>
      <c r="P520" s="453">
        <f t="shared" si="15"/>
        <v>2</v>
      </c>
      <c r="Q520" s="453">
        <f t="shared" si="15"/>
        <v>31</v>
      </c>
      <c r="R520" s="438" t="s">
        <v>567</v>
      </c>
      <c r="S520" s="342"/>
      <c r="T520" s="47"/>
      <c r="V520" s="1"/>
    </row>
    <row r="521" spans="1:47" ht="20.100000000000001" hidden="1" customHeight="1">
      <c r="A521" s="278" t="s">
        <v>547</v>
      </c>
      <c r="B521" s="206">
        <v>0</v>
      </c>
      <c r="C521" s="83" t="s">
        <v>548</v>
      </c>
      <c r="D521" s="206">
        <f>J523-B521</f>
        <v>0</v>
      </c>
      <c r="E521" s="378"/>
      <c r="F521" s="206"/>
      <c r="G521" s="378"/>
      <c r="H521" s="405"/>
      <c r="J521" s="34"/>
      <c r="K521" s="34"/>
      <c r="L521" s="34"/>
      <c r="M521" s="34"/>
      <c r="N521" s="34"/>
      <c r="O521" s="34"/>
      <c r="P521" s="34"/>
      <c r="Q521" s="34"/>
      <c r="R521" s="34">
        <f>R518+R475</f>
        <v>33</v>
      </c>
      <c r="S521" s="324"/>
    </row>
    <row r="522" spans="1:47" ht="20.100000000000001" hidden="1" customHeight="1">
      <c r="A522" s="278" t="s">
        <v>549</v>
      </c>
      <c r="B522" s="206">
        <v>0</v>
      </c>
      <c r="C522" s="83" t="s">
        <v>550</v>
      </c>
      <c r="D522" s="206">
        <f>K523+L523+M523+N523+Q523-B522</f>
        <v>0</v>
      </c>
      <c r="E522" s="376"/>
      <c r="F522" s="452" t="s">
        <v>665</v>
      </c>
      <c r="G522" s="452">
        <f>H501+H481</f>
        <v>9</v>
      </c>
      <c r="H522" s="83"/>
      <c r="J522" s="272"/>
      <c r="K522" s="272"/>
      <c r="L522" s="272"/>
      <c r="M522" s="272"/>
      <c r="N522" s="272"/>
      <c r="O522" s="272"/>
      <c r="P522" s="272"/>
      <c r="Q522" s="272"/>
      <c r="R522" s="122"/>
      <c r="S522" s="324"/>
    </row>
    <row r="523" spans="1:47" ht="20.100000000000001" hidden="1" customHeight="1">
      <c r="A523" s="274" t="s">
        <v>551</v>
      </c>
      <c r="B523" s="355">
        <f>B521+B477</f>
        <v>0</v>
      </c>
      <c r="C523" s="356" t="s">
        <v>552</v>
      </c>
      <c r="D523" s="355">
        <f>D521+D477</f>
        <v>0</v>
      </c>
      <c r="E523" s="364"/>
      <c r="F523" s="355"/>
      <c r="G523" s="364"/>
      <c r="H523" s="277"/>
      <c r="I523" s="85"/>
      <c r="J523" s="34"/>
      <c r="K523" s="34"/>
      <c r="L523" s="34"/>
      <c r="M523" s="34"/>
      <c r="N523" s="34"/>
      <c r="O523" s="34"/>
      <c r="P523" s="34"/>
      <c r="Q523" s="34"/>
      <c r="R523" s="122"/>
      <c r="S523" s="324"/>
    </row>
    <row r="524" spans="1:47" ht="20.100000000000001" hidden="1" customHeight="1">
      <c r="A524" s="274" t="s">
        <v>553</v>
      </c>
      <c r="B524" s="355">
        <f>B522+B478</f>
        <v>0</v>
      </c>
      <c r="C524" s="356" t="s">
        <v>554</v>
      </c>
      <c r="D524" s="355">
        <f>D522+D478</f>
        <v>0</v>
      </c>
      <c r="E524" s="364"/>
      <c r="F524" s="355"/>
      <c r="G524" s="448"/>
      <c r="H524" s="449"/>
      <c r="I524" s="85"/>
      <c r="J524" s="122"/>
      <c r="K524" s="122"/>
      <c r="L524" s="122"/>
      <c r="M524" s="122"/>
      <c r="N524" s="122"/>
      <c r="O524" s="122"/>
      <c r="P524" s="122"/>
      <c r="Q524" s="122"/>
      <c r="R524" s="122"/>
      <c r="S524" s="324"/>
    </row>
    <row r="525" spans="1:47" ht="20.100000000000001" hidden="1" customHeight="1">
      <c r="A525" s="274" t="s">
        <v>32</v>
      </c>
      <c r="B525" s="355">
        <f>B523+B524</f>
        <v>0</v>
      </c>
      <c r="C525" s="356" t="s">
        <v>33</v>
      </c>
      <c r="D525" s="355">
        <f>D523+D524</f>
        <v>0</v>
      </c>
      <c r="E525" s="355"/>
      <c r="F525" s="355" t="s">
        <v>36</v>
      </c>
      <c r="G525" s="355">
        <f>G522+G478</f>
        <v>33</v>
      </c>
      <c r="H525" s="275"/>
      <c r="I525" s="454"/>
      <c r="J525" s="389">
        <f t="shared" ref="J525:Q525" si="16">J520+J423</f>
        <v>0</v>
      </c>
      <c r="K525" s="437">
        <f t="shared" si="16"/>
        <v>0</v>
      </c>
      <c r="L525" s="437">
        <f t="shared" si="16"/>
        <v>0</v>
      </c>
      <c r="M525" s="437">
        <f t="shared" si="16"/>
        <v>0</v>
      </c>
      <c r="N525" s="437">
        <f t="shared" si="16"/>
        <v>0</v>
      </c>
      <c r="O525" s="437">
        <f t="shared" si="16"/>
        <v>0</v>
      </c>
      <c r="P525" s="437">
        <f t="shared" si="16"/>
        <v>4</v>
      </c>
      <c r="Q525" s="437">
        <f t="shared" si="16"/>
        <v>43</v>
      </c>
      <c r="R525" s="437" t="s">
        <v>671</v>
      </c>
      <c r="S525" s="324"/>
    </row>
    <row r="526" spans="1:47" s="2" customFormat="1" ht="20.100000000000001" hidden="1" customHeight="1">
      <c r="A526" s="276" t="s">
        <v>524</v>
      </c>
      <c r="B526" s="358">
        <f>B525+B428</f>
        <v>0</v>
      </c>
      <c r="C526" s="359" t="s">
        <v>525</v>
      </c>
      <c r="D526" s="358">
        <f>D525+D428</f>
        <v>0</v>
      </c>
      <c r="E526" s="358"/>
      <c r="F526" s="358" t="s">
        <v>526</v>
      </c>
      <c r="G526" s="358">
        <f>G525+G428</f>
        <v>46</v>
      </c>
      <c r="H526" s="277"/>
      <c r="I526" s="85"/>
      <c r="J526" s="122"/>
      <c r="K526" s="122"/>
      <c r="L526" s="122"/>
      <c r="M526" s="122"/>
      <c r="N526" s="122"/>
      <c r="O526" s="122"/>
      <c r="P526" s="122"/>
      <c r="Q526" s="122"/>
      <c r="R526" s="437">
        <f>R521+R424</f>
        <v>47</v>
      </c>
      <c r="S526" s="60"/>
      <c r="T526" s="14"/>
      <c r="U526" s="14"/>
      <c r="V526" s="14"/>
    </row>
    <row r="527" spans="1:47" s="2" customFormat="1" ht="20.100000000000001" hidden="1" customHeight="1">
      <c r="A527" s="278" t="s">
        <v>523</v>
      </c>
      <c r="B527" s="206">
        <f>E520</f>
        <v>33</v>
      </c>
      <c r="C527" s="83"/>
      <c r="D527" s="206"/>
      <c r="E527" s="206"/>
      <c r="F527" s="206"/>
      <c r="G527" s="206"/>
      <c r="H527" s="85"/>
      <c r="I527" s="85"/>
      <c r="J527" s="34"/>
      <c r="K527" s="34"/>
      <c r="L527" s="34"/>
      <c r="M527" s="34"/>
      <c r="N527" s="34"/>
      <c r="O527" s="34"/>
      <c r="P527" s="34"/>
      <c r="Q527" s="34"/>
      <c r="R527" s="34"/>
      <c r="S527" s="6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  <c r="AQ527" s="34"/>
      <c r="AR527" s="34"/>
      <c r="AS527" s="34"/>
      <c r="AT527" s="34"/>
      <c r="AU527" s="34"/>
    </row>
    <row r="528" spans="1:47" s="2" customFormat="1" ht="20.100000000000001" hidden="1" customHeight="1">
      <c r="A528" s="278" t="s">
        <v>37</v>
      </c>
      <c r="B528" s="206">
        <f>I499+I479+I454+I432</f>
        <v>168</v>
      </c>
      <c r="C528" s="83" t="s">
        <v>38</v>
      </c>
      <c r="D528" s="206">
        <f>B528-G525</f>
        <v>135</v>
      </c>
      <c r="E528" s="83"/>
      <c r="F528" s="206"/>
      <c r="G528" s="83"/>
      <c r="H528" s="360"/>
      <c r="I528" s="85"/>
      <c r="J528" s="122"/>
      <c r="K528" s="122"/>
      <c r="L528" s="122"/>
      <c r="M528" s="122"/>
      <c r="N528" s="122"/>
      <c r="O528" s="122"/>
      <c r="P528" s="122"/>
      <c r="Q528" s="122"/>
      <c r="R528" s="122"/>
      <c r="S528" s="125"/>
      <c r="T528" s="14"/>
      <c r="U528" s="14"/>
      <c r="V528" s="14"/>
    </row>
    <row r="529" spans="1:22" s="2" customFormat="1" ht="45" hidden="1" customHeight="1" thickBot="1">
      <c r="A529" s="708" t="s">
        <v>810</v>
      </c>
      <c r="B529" s="708"/>
      <c r="C529" s="708"/>
      <c r="D529" s="708"/>
      <c r="E529" s="708"/>
      <c r="F529" s="708"/>
      <c r="G529" s="708"/>
      <c r="H529" s="708"/>
      <c r="I529" s="708"/>
      <c r="J529" s="5"/>
      <c r="K529" s="5"/>
      <c r="L529" s="5"/>
      <c r="M529" s="5"/>
      <c r="N529" s="5"/>
      <c r="O529" s="5"/>
      <c r="P529" s="5"/>
      <c r="Q529" s="5"/>
      <c r="R529" s="5"/>
      <c r="S529" s="126"/>
      <c r="T529" s="14"/>
      <c r="U529" s="14"/>
      <c r="V529" s="14"/>
    </row>
    <row r="530" spans="1:22" s="2" customFormat="1" ht="40.5" hidden="1" customHeight="1">
      <c r="A530" s="18" t="s">
        <v>70</v>
      </c>
      <c r="B530" s="220">
        <f>I337+I355+I382+I402</f>
        <v>182</v>
      </c>
      <c r="C530" s="709"/>
      <c r="D530" s="220" t="s">
        <v>95</v>
      </c>
      <c r="E530" s="220">
        <f>G428</f>
        <v>13</v>
      </c>
      <c r="F530" s="220"/>
      <c r="G530" s="220"/>
      <c r="H530" s="711"/>
      <c r="I530" s="712"/>
      <c r="J530" s="375"/>
      <c r="K530" s="272"/>
      <c r="L530" s="272"/>
      <c r="M530" s="272"/>
      <c r="N530" s="272"/>
      <c r="O530" s="272"/>
      <c r="P530" s="272"/>
      <c r="Q530" s="272"/>
      <c r="R530" s="272"/>
      <c r="S530" s="127"/>
      <c r="T530" s="14"/>
      <c r="U530" s="14"/>
      <c r="V530" s="14"/>
    </row>
    <row r="531" spans="1:22" s="2" customFormat="1" ht="66.75" hidden="1" customHeight="1" thickBot="1">
      <c r="A531" s="18" t="s">
        <v>522</v>
      </c>
      <c r="B531" s="221">
        <f>I354+I378+I401+I421</f>
        <v>33</v>
      </c>
      <c r="C531" s="710"/>
      <c r="D531" s="221" t="s">
        <v>532</v>
      </c>
      <c r="E531" s="221">
        <f>D430</f>
        <v>169</v>
      </c>
      <c r="F531" s="221"/>
      <c r="G531" s="221"/>
      <c r="H531" s="713"/>
      <c r="I531" s="714"/>
      <c r="J531" s="5"/>
      <c r="K531" s="5"/>
      <c r="L531" s="5"/>
      <c r="M531" s="5"/>
      <c r="N531" s="5"/>
      <c r="O531" s="5"/>
      <c r="P531" s="5"/>
      <c r="Q531" s="5"/>
      <c r="R531" s="5"/>
      <c r="S531" s="65"/>
      <c r="T531" s="14"/>
      <c r="U531" s="14"/>
      <c r="V531" s="14"/>
    </row>
    <row r="532" spans="1:22" s="2" customFormat="1" ht="30" hidden="1" customHeight="1" thickTop="1">
      <c r="A532" s="9" t="s">
        <v>71</v>
      </c>
      <c r="B532" s="223">
        <f>I499+I479+I454+I432</f>
        <v>168</v>
      </c>
      <c r="C532" s="715"/>
      <c r="D532" s="223" t="s">
        <v>72</v>
      </c>
      <c r="E532" s="223">
        <f>G525</f>
        <v>33</v>
      </c>
      <c r="F532" s="223"/>
      <c r="G532" s="223"/>
      <c r="H532" s="717"/>
      <c r="I532" s="718"/>
      <c r="J532" s="375"/>
      <c r="K532" s="272"/>
      <c r="L532" s="272"/>
      <c r="M532" s="272"/>
      <c r="N532" s="272"/>
      <c r="O532" s="272"/>
      <c r="P532" s="272"/>
      <c r="Q532" s="272"/>
      <c r="R532" s="272"/>
      <c r="S532" s="65"/>
      <c r="T532" s="14"/>
      <c r="U532" s="14"/>
      <c r="V532" s="14"/>
    </row>
    <row r="533" spans="1:22" s="2" customFormat="1" ht="51" hidden="1" customHeight="1" thickBot="1">
      <c r="A533" s="18" t="s">
        <v>523</v>
      </c>
      <c r="B533" s="221">
        <f>I453+I475+I498+I518</f>
        <v>33</v>
      </c>
      <c r="C533" s="806"/>
      <c r="D533" s="221" t="s">
        <v>527</v>
      </c>
      <c r="E533" s="221">
        <f>D528</f>
        <v>135</v>
      </c>
      <c r="F533" s="221"/>
      <c r="G533" s="221"/>
      <c r="H533" s="713"/>
      <c r="I533" s="714"/>
      <c r="J533" s="5"/>
      <c r="K533" s="5"/>
      <c r="L533" s="5"/>
      <c r="M533" s="5"/>
      <c r="N533" s="5"/>
      <c r="O533" s="5"/>
      <c r="P533" s="5"/>
      <c r="Q533" s="5"/>
      <c r="R533" s="5"/>
      <c r="S533" s="65"/>
      <c r="T533" s="14"/>
      <c r="U533" s="14"/>
      <c r="V533" s="14"/>
    </row>
    <row r="534" spans="1:22" ht="30" hidden="1" customHeight="1" thickTop="1">
      <c r="A534" s="9" t="s">
        <v>76</v>
      </c>
      <c r="B534" s="223">
        <f>B531+B533</f>
        <v>66</v>
      </c>
      <c r="C534" s="279"/>
      <c r="D534" s="279"/>
      <c r="E534" s="279"/>
      <c r="F534" s="279"/>
      <c r="G534" s="279"/>
      <c r="H534" s="719"/>
      <c r="I534" s="720"/>
      <c r="S534" s="65"/>
    </row>
    <row r="535" spans="1:22" ht="30" hidden="1" customHeight="1">
      <c r="A535" s="18" t="s">
        <v>77</v>
      </c>
      <c r="B535" s="220">
        <f>B530+B532</f>
        <v>350</v>
      </c>
      <c r="C535" s="279"/>
      <c r="D535" s="43" t="s">
        <v>97</v>
      </c>
      <c r="E535" s="229">
        <f>E530+E532</f>
        <v>46</v>
      </c>
      <c r="F535" s="43"/>
      <c r="G535" s="229"/>
      <c r="H535" s="90"/>
      <c r="I535" s="292"/>
      <c r="J535" s="272"/>
      <c r="K535" s="272"/>
      <c r="L535" s="272"/>
      <c r="M535" s="272"/>
      <c r="N535" s="272"/>
      <c r="O535" s="272"/>
      <c r="P535" s="272"/>
      <c r="Q535" s="272"/>
      <c r="R535" s="272"/>
    </row>
    <row r="536" spans="1:22" ht="81" hidden="1" customHeight="1" thickBot="1">
      <c r="A536" s="798"/>
      <c r="B536" s="799"/>
      <c r="C536" s="800"/>
      <c r="D536" s="230" t="s">
        <v>98</v>
      </c>
      <c r="E536" s="300">
        <f>E535/B535</f>
        <v>0.13142857142857142</v>
      </c>
      <c r="F536" s="230"/>
      <c r="G536" s="300"/>
      <c r="H536" s="801"/>
      <c r="I536" s="802"/>
    </row>
    <row r="537" spans="1:22" ht="20.25" hidden="1" customHeight="1" thickBot="1">
      <c r="A537" s="293"/>
      <c r="B537" s="294"/>
      <c r="C537" s="281"/>
      <c r="D537" s="294"/>
      <c r="E537" s="295"/>
      <c r="F537" s="294"/>
      <c r="G537" s="411"/>
      <c r="H537" s="412"/>
      <c r="I537" s="412"/>
    </row>
    <row r="538" spans="1:22" ht="16.5" hidden="1" customHeight="1">
      <c r="A538" s="304" t="s">
        <v>564</v>
      </c>
      <c r="B538" s="299">
        <f>D538+F538</f>
        <v>0</v>
      </c>
      <c r="C538" s="299" t="s">
        <v>529</v>
      </c>
      <c r="D538" s="299">
        <f>J423</f>
        <v>0</v>
      </c>
      <c r="E538" s="390" t="s">
        <v>530</v>
      </c>
      <c r="F538" s="299">
        <f>J520</f>
        <v>0</v>
      </c>
      <c r="G538" s="413"/>
      <c r="H538" s="796"/>
      <c r="I538" s="803"/>
    </row>
    <row r="539" spans="1:22" ht="16.5" hidden="1" customHeight="1">
      <c r="A539" s="283" t="s">
        <v>565</v>
      </c>
      <c r="B539" s="302">
        <f>D539+F539</f>
        <v>47</v>
      </c>
      <c r="C539" s="302" t="s">
        <v>529</v>
      </c>
      <c r="D539" s="302">
        <f>D540+D541+D542+D543+D544+D545+D546</f>
        <v>14</v>
      </c>
      <c r="E539" s="302" t="s">
        <v>530</v>
      </c>
      <c r="F539" s="302">
        <f>F540+F541+F542+F545+F546</f>
        <v>33</v>
      </c>
      <c r="G539" s="414"/>
      <c r="H539" s="804"/>
      <c r="I539" s="805"/>
    </row>
    <row r="540" spans="1:22" ht="16.5" hidden="1" customHeight="1">
      <c r="A540" s="305" t="s">
        <v>623</v>
      </c>
      <c r="B540" s="306">
        <f>D540+F540</f>
        <v>0</v>
      </c>
      <c r="C540" s="306" t="s">
        <v>529</v>
      </c>
      <c r="D540" s="315">
        <f>K423</f>
        <v>0</v>
      </c>
      <c r="E540" s="306" t="s">
        <v>530</v>
      </c>
      <c r="F540" s="315">
        <f>K520</f>
        <v>0</v>
      </c>
      <c r="G540" s="415"/>
      <c r="H540" s="788"/>
      <c r="I540" s="789"/>
    </row>
    <row r="541" spans="1:22" ht="16.5" hidden="1" customHeight="1">
      <c r="A541" s="305" t="s">
        <v>625</v>
      </c>
      <c r="B541" s="306">
        <f t="shared" ref="B541:B546" si="17">D541+F541</f>
        <v>0</v>
      </c>
      <c r="C541" s="306" t="s">
        <v>529</v>
      </c>
      <c r="D541" s="315">
        <f>L423</f>
        <v>0</v>
      </c>
      <c r="E541" s="306" t="s">
        <v>530</v>
      </c>
      <c r="F541" s="315">
        <f>L520</f>
        <v>0</v>
      </c>
      <c r="G541" s="415"/>
      <c r="H541" s="788"/>
      <c r="I541" s="789"/>
    </row>
    <row r="542" spans="1:22" ht="16.5" hidden="1" customHeight="1">
      <c r="A542" s="305" t="s">
        <v>575</v>
      </c>
      <c r="B542" s="306">
        <f t="shared" si="17"/>
        <v>0</v>
      </c>
      <c r="C542" s="306" t="s">
        <v>529</v>
      </c>
      <c r="D542" s="315">
        <f>M423</f>
        <v>0</v>
      </c>
      <c r="E542" s="306" t="s">
        <v>530</v>
      </c>
      <c r="F542" s="315">
        <f>M520</f>
        <v>0</v>
      </c>
      <c r="G542" s="415"/>
      <c r="H542" s="788"/>
      <c r="I542" s="789"/>
    </row>
    <row r="543" spans="1:22" ht="16.5" hidden="1" customHeight="1">
      <c r="A543" s="305" t="s">
        <v>566</v>
      </c>
      <c r="B543" s="306">
        <f>D543+F543</f>
        <v>0</v>
      </c>
      <c r="C543" s="306" t="s">
        <v>529</v>
      </c>
      <c r="D543" s="315">
        <f>N423</f>
        <v>0</v>
      </c>
      <c r="E543" s="306" t="s">
        <v>530</v>
      </c>
      <c r="F543" s="315">
        <f>N520</f>
        <v>0</v>
      </c>
      <c r="G543" s="415"/>
      <c r="H543" s="788"/>
      <c r="I543" s="789"/>
    </row>
    <row r="544" spans="1:22" ht="16.5" hidden="1" customHeight="1">
      <c r="A544" s="305" t="s">
        <v>577</v>
      </c>
      <c r="B544" s="306">
        <f>D544+F544</f>
        <v>0</v>
      </c>
      <c r="C544" s="306" t="s">
        <v>529</v>
      </c>
      <c r="D544" s="315">
        <f>O423</f>
        <v>0</v>
      </c>
      <c r="E544" s="306" t="s">
        <v>530</v>
      </c>
      <c r="F544" s="315">
        <f>O520</f>
        <v>0</v>
      </c>
      <c r="G544" s="415"/>
      <c r="H544" s="788"/>
      <c r="I544" s="789"/>
    </row>
    <row r="545" spans="1:22" ht="16.5" hidden="1" customHeight="1">
      <c r="A545" s="305" t="s">
        <v>620</v>
      </c>
      <c r="B545" s="306">
        <f t="shared" si="17"/>
        <v>4</v>
      </c>
      <c r="C545" s="306" t="s">
        <v>529</v>
      </c>
      <c r="D545" s="315">
        <f>P423</f>
        <v>2</v>
      </c>
      <c r="E545" s="306" t="s">
        <v>530</v>
      </c>
      <c r="F545" s="315">
        <f>P520</f>
        <v>2</v>
      </c>
      <c r="G545" s="415"/>
      <c r="H545" s="788"/>
      <c r="I545" s="789"/>
    </row>
    <row r="546" spans="1:22" ht="16.5" hidden="1" customHeight="1">
      <c r="A546" s="305" t="s">
        <v>702</v>
      </c>
      <c r="B546" s="306">
        <f t="shared" si="17"/>
        <v>43</v>
      </c>
      <c r="C546" s="306" t="s">
        <v>529</v>
      </c>
      <c r="D546" s="315">
        <f>Q423</f>
        <v>12</v>
      </c>
      <c r="E546" s="306" t="s">
        <v>530</v>
      </c>
      <c r="F546" s="315">
        <f>Q520</f>
        <v>31</v>
      </c>
      <c r="G546" s="415"/>
      <c r="H546" s="788"/>
      <c r="I546" s="789"/>
    </row>
    <row r="547" spans="1:22" ht="16.5" hidden="1" customHeight="1" thickBot="1">
      <c r="A547" s="303" t="s">
        <v>533</v>
      </c>
      <c r="B547" s="301">
        <f>B538+B539</f>
        <v>47</v>
      </c>
      <c r="C547" s="231" t="s">
        <v>529</v>
      </c>
      <c r="D547" s="301">
        <f>D539+D538</f>
        <v>14</v>
      </c>
      <c r="E547" s="291" t="s">
        <v>530</v>
      </c>
      <c r="F547" s="301">
        <f>F539</f>
        <v>33</v>
      </c>
      <c r="G547" s="413"/>
      <c r="H547" s="796"/>
      <c r="I547" s="797"/>
    </row>
    <row r="548" spans="1:22" ht="16.5" hidden="1" customHeight="1" thickBot="1">
      <c r="A548" s="280"/>
      <c r="B548" s="281"/>
      <c r="C548" s="281"/>
      <c r="D548" s="282"/>
      <c r="E548" s="281"/>
      <c r="F548" s="282"/>
      <c r="G548" s="233"/>
      <c r="H548" s="688"/>
      <c r="I548" s="689"/>
    </row>
    <row r="549" spans="1:22" s="2" customFormat="1" ht="30" hidden="1" customHeight="1">
      <c r="A549" s="7"/>
      <c r="B549" s="238"/>
      <c r="C549" s="238"/>
      <c r="D549" s="238"/>
      <c r="E549" s="238"/>
      <c r="F549" s="82"/>
      <c r="G549" s="82"/>
      <c r="H549" s="5"/>
      <c r="I549" s="5"/>
      <c r="J549" s="5"/>
      <c r="K549" s="5"/>
      <c r="L549" s="5"/>
      <c r="M549" s="5"/>
      <c r="N549" s="5"/>
      <c r="O549" s="65"/>
      <c r="P549" s="65"/>
      <c r="Q549" s="65"/>
      <c r="R549" s="14"/>
      <c r="S549" s="14"/>
      <c r="T549" s="14"/>
    </row>
    <row r="550" spans="1:22" s="2" customFormat="1" ht="30" hidden="1" customHeight="1">
      <c r="A550" s="7"/>
      <c r="B550" s="238"/>
      <c r="C550" s="238"/>
      <c r="D550" s="238"/>
      <c r="E550" s="238"/>
      <c r="F550" s="82"/>
      <c r="G550" s="82"/>
      <c r="H550" s="82"/>
      <c r="I550" s="82"/>
      <c r="J550" s="5"/>
      <c r="K550" s="5"/>
      <c r="L550" s="5"/>
      <c r="M550" s="5"/>
      <c r="N550" s="5"/>
      <c r="O550" s="5"/>
      <c r="P550" s="5"/>
      <c r="Q550" s="5"/>
      <c r="R550" s="5"/>
      <c r="S550" s="65"/>
      <c r="T550" s="14"/>
      <c r="U550" s="14"/>
      <c r="V550" s="14"/>
    </row>
    <row r="551" spans="1:22" s="2" customFormat="1" ht="30" hidden="1" customHeight="1">
      <c r="A551" s="693" t="s">
        <v>720</v>
      </c>
      <c r="B551" s="694"/>
      <c r="C551" s="694"/>
      <c r="D551" s="694"/>
      <c r="E551" s="694"/>
      <c r="F551" s="694"/>
      <c r="G551" s="694"/>
      <c r="H551" s="587"/>
      <c r="I551" s="587"/>
      <c r="J551" s="5"/>
      <c r="K551" s="5"/>
      <c r="L551" s="5"/>
      <c r="M551" s="5"/>
      <c r="N551" s="5"/>
      <c r="O551" s="5"/>
      <c r="P551" s="5"/>
      <c r="Q551" s="5"/>
      <c r="R551" s="5"/>
      <c r="S551" s="65"/>
      <c r="T551" s="14"/>
      <c r="U551" s="14"/>
      <c r="V551" s="14"/>
    </row>
    <row r="552" spans="1:22" s="2" customFormat="1" ht="20.100000000000001" hidden="1" customHeight="1" thickBot="1">
      <c r="A552" s="435" t="s">
        <v>1170</v>
      </c>
      <c r="B552" s="238"/>
      <c r="C552" s="238"/>
      <c r="D552" s="238"/>
      <c r="E552" s="238"/>
      <c r="F552" s="82"/>
      <c r="G552" s="82"/>
      <c r="H552" s="82"/>
      <c r="I552" s="82"/>
      <c r="J552" s="5"/>
      <c r="K552" s="5"/>
      <c r="L552" s="5"/>
      <c r="M552" s="5"/>
      <c r="N552" s="5"/>
      <c r="O552" s="5"/>
      <c r="P552" s="5"/>
      <c r="Q552" s="5"/>
      <c r="R552" s="5"/>
      <c r="S552" s="65"/>
      <c r="T552" s="14"/>
      <c r="U552" s="14"/>
      <c r="V552" s="14"/>
    </row>
    <row r="553" spans="1:22" s="2" customFormat="1" ht="20.100000000000001" hidden="1" customHeight="1">
      <c r="A553" s="420" t="s">
        <v>559</v>
      </c>
      <c r="B553" s="510" t="s">
        <v>602</v>
      </c>
      <c r="C553" s="434" t="s">
        <v>599</v>
      </c>
      <c r="D553" s="434" t="s">
        <v>601</v>
      </c>
      <c r="E553" s="434" t="s">
        <v>600</v>
      </c>
      <c r="F553" s="701" t="s">
        <v>812</v>
      </c>
      <c r="G553" s="696"/>
      <c r="H553" s="582"/>
      <c r="I553" s="582"/>
      <c r="J553" s="5"/>
      <c r="K553" s="5"/>
      <c r="L553" s="5"/>
      <c r="M553" s="5"/>
      <c r="N553" s="5"/>
      <c r="O553" s="5"/>
      <c r="P553" s="5"/>
      <c r="Q553" s="5"/>
      <c r="R553" s="5"/>
      <c r="S553" s="65"/>
      <c r="T553" s="14"/>
      <c r="U553" s="14"/>
      <c r="V553" s="14"/>
    </row>
    <row r="554" spans="1:22" s="2" customFormat="1" ht="20.100000000000001" hidden="1" customHeight="1">
      <c r="A554" s="423" t="s">
        <v>603</v>
      </c>
      <c r="B554" s="602">
        <f>G33</f>
        <v>12</v>
      </c>
      <c r="C554" s="602">
        <f>G64</f>
        <v>11</v>
      </c>
      <c r="D554" s="602">
        <f>G99</f>
        <v>14</v>
      </c>
      <c r="E554" s="602">
        <f>G134</f>
        <v>14</v>
      </c>
      <c r="F554" s="697">
        <f>B554+C554+D554+E554</f>
        <v>51</v>
      </c>
      <c r="G554" s="698"/>
      <c r="H554" s="582"/>
      <c r="I554" s="582"/>
      <c r="J554" s="5"/>
      <c r="K554" s="5"/>
      <c r="L554" s="5"/>
      <c r="M554" s="5"/>
      <c r="N554" s="5"/>
      <c r="O554" s="5"/>
      <c r="P554" s="5"/>
      <c r="Q554" s="5"/>
      <c r="R554" s="5"/>
      <c r="S554" s="65"/>
      <c r="T554" s="14"/>
      <c r="U554" s="14"/>
      <c r="V554" s="14"/>
    </row>
    <row r="555" spans="1:22" s="2" customFormat="1" ht="20.100000000000001" hidden="1" customHeight="1">
      <c r="A555" s="423" t="s">
        <v>604</v>
      </c>
      <c r="B555" s="602">
        <f>G3</f>
        <v>46</v>
      </c>
      <c r="C555" s="602">
        <f>G34</f>
        <v>44</v>
      </c>
      <c r="D555" s="602">
        <f>G65</f>
        <v>56</v>
      </c>
      <c r="E555" s="602">
        <f>G100</f>
        <v>56</v>
      </c>
      <c r="F555" s="697">
        <f>B555+C555+D555+E555</f>
        <v>202</v>
      </c>
      <c r="G555" s="698"/>
      <c r="H555" s="582"/>
      <c r="I555" s="582"/>
      <c r="J555" s="5"/>
      <c r="K555" s="5"/>
      <c r="L555" s="5"/>
      <c r="M555" s="5"/>
      <c r="N555" s="5"/>
      <c r="O555" s="5"/>
      <c r="P555" s="5"/>
      <c r="Q555" s="5"/>
      <c r="R555" s="5"/>
      <c r="S555" s="65"/>
      <c r="T555" s="14"/>
      <c r="U555" s="14"/>
      <c r="V555" s="14"/>
    </row>
    <row r="556" spans="1:22" s="2" customFormat="1" ht="20.100000000000001" hidden="1" customHeight="1">
      <c r="A556" s="423" t="s">
        <v>605</v>
      </c>
      <c r="B556" s="602">
        <f>F5</f>
        <v>20</v>
      </c>
      <c r="C556" s="602">
        <f>F36</f>
        <v>26</v>
      </c>
      <c r="D556" s="602">
        <f>F67</f>
        <v>0</v>
      </c>
      <c r="E556" s="602">
        <f>F102</f>
        <v>45</v>
      </c>
      <c r="F556" s="697">
        <f>B556+C556+D556+E556</f>
        <v>91</v>
      </c>
      <c r="G556" s="698"/>
      <c r="H556" s="582"/>
      <c r="I556" s="582"/>
      <c r="J556" s="5"/>
      <c r="K556" s="5"/>
      <c r="L556" s="5"/>
      <c r="M556" s="5"/>
      <c r="N556" s="5"/>
      <c r="O556" s="5"/>
      <c r="P556" s="5"/>
      <c r="Q556" s="5"/>
      <c r="R556" s="5"/>
      <c r="S556" s="65"/>
      <c r="T556" s="14"/>
      <c r="U556" s="14"/>
      <c r="V556" s="14"/>
    </row>
    <row r="557" spans="1:22" s="2" customFormat="1" ht="20.100000000000001" hidden="1" customHeight="1" thickBot="1">
      <c r="A557" s="424" t="s">
        <v>177</v>
      </c>
      <c r="B557" s="601">
        <f>G5</f>
        <v>26</v>
      </c>
      <c r="C557" s="601">
        <f>G36</f>
        <v>18</v>
      </c>
      <c r="D557" s="601">
        <f>G67</f>
        <v>56</v>
      </c>
      <c r="E557" s="601">
        <f>G102</f>
        <v>11</v>
      </c>
      <c r="F557" s="699">
        <f>B557+C557+D557+E557</f>
        <v>111</v>
      </c>
      <c r="G557" s="700"/>
      <c r="H557" s="582"/>
      <c r="I557" s="582"/>
      <c r="J557" s="5"/>
      <c r="K557" s="5"/>
      <c r="L557" s="5"/>
      <c r="M557" s="5"/>
      <c r="N557" s="5"/>
      <c r="O557" s="5"/>
      <c r="P557" s="5"/>
      <c r="Q557" s="5"/>
      <c r="R557" s="5"/>
      <c r="S557" s="65"/>
      <c r="T557" s="14"/>
      <c r="U557" s="14"/>
      <c r="V557" s="14"/>
    </row>
    <row r="558" spans="1:22" s="2" customFormat="1" ht="20.100000000000001" hidden="1" customHeight="1" thickBot="1">
      <c r="A558" s="320"/>
      <c r="B558" s="581"/>
      <c r="C558" s="581"/>
      <c r="D558" s="581"/>
      <c r="E558" s="581"/>
      <c r="F558" s="581"/>
      <c r="G558" s="418"/>
      <c r="H558" s="418"/>
      <c r="I558" s="418"/>
      <c r="J558" s="5"/>
      <c r="K558" s="5"/>
      <c r="L558" s="5"/>
      <c r="M558" s="5"/>
      <c r="N558" s="5"/>
      <c r="O558" s="5"/>
      <c r="P558" s="5"/>
      <c r="Q558" s="5"/>
      <c r="R558" s="5"/>
      <c r="S558" s="65"/>
      <c r="T558" s="14"/>
      <c r="U558" s="14"/>
      <c r="V558" s="14"/>
    </row>
    <row r="559" spans="1:22" s="2" customFormat="1" ht="20.100000000000001" hidden="1" customHeight="1">
      <c r="A559" s="420" t="s">
        <v>559</v>
      </c>
      <c r="B559" s="510" t="s">
        <v>612</v>
      </c>
      <c r="C559" s="434"/>
      <c r="D559" s="434"/>
      <c r="E559" s="434"/>
      <c r="F559" s="813" t="s">
        <v>182</v>
      </c>
      <c r="G559" s="814"/>
      <c r="H559" s="582"/>
      <c r="I559" s="582"/>
      <c r="J559" s="5"/>
      <c r="K559" s="5"/>
      <c r="L559" s="5"/>
      <c r="M559" s="5"/>
      <c r="N559" s="5"/>
      <c r="O559" s="5"/>
      <c r="P559" s="5"/>
      <c r="Q559" s="5"/>
      <c r="R559" s="5"/>
      <c r="S559" s="65"/>
      <c r="T559" s="14"/>
      <c r="U559" s="14"/>
      <c r="V559" s="14"/>
    </row>
    <row r="560" spans="1:22" s="2" customFormat="1" ht="20.100000000000001" hidden="1" customHeight="1">
      <c r="A560" s="423" t="s">
        <v>603</v>
      </c>
      <c r="B560" s="586">
        <f>G151</f>
        <v>0</v>
      </c>
      <c r="C560" s="586"/>
      <c r="D560" s="586"/>
      <c r="E560" s="586"/>
      <c r="F560" s="811"/>
      <c r="G560" s="812"/>
      <c r="H560" s="582"/>
      <c r="I560" s="582"/>
      <c r="J560" s="5"/>
      <c r="K560" s="5"/>
      <c r="L560" s="5"/>
      <c r="M560" s="5"/>
      <c r="N560" s="5"/>
      <c r="O560" s="5"/>
      <c r="P560" s="5"/>
      <c r="Q560" s="5"/>
      <c r="R560" s="5"/>
      <c r="S560" s="65"/>
      <c r="T560" s="14"/>
      <c r="U560" s="14"/>
      <c r="V560" s="14"/>
    </row>
    <row r="561" spans="1:22" s="2" customFormat="1" ht="20.100000000000001" hidden="1" customHeight="1">
      <c r="A561" s="423" t="s">
        <v>604</v>
      </c>
      <c r="B561" s="586">
        <f>G135</f>
        <v>0</v>
      </c>
      <c r="C561" s="586"/>
      <c r="D561" s="586"/>
      <c r="E561" s="586"/>
      <c r="F561" s="811"/>
      <c r="G561" s="812"/>
      <c r="H561" s="582"/>
      <c r="I561" s="582"/>
      <c r="J561" s="5"/>
      <c r="K561" s="5"/>
      <c r="L561" s="5"/>
      <c r="M561" s="5"/>
      <c r="N561" s="5"/>
      <c r="O561" s="5"/>
      <c r="P561" s="5"/>
      <c r="Q561" s="5"/>
      <c r="R561" s="5"/>
      <c r="S561" s="65"/>
      <c r="T561" s="14"/>
      <c r="U561" s="14"/>
      <c r="V561" s="14"/>
    </row>
    <row r="562" spans="1:22" s="2" customFormat="1" ht="20.100000000000001" hidden="1" customHeight="1">
      <c r="A562" s="423" t="s">
        <v>605</v>
      </c>
      <c r="B562" s="586">
        <f>E151</f>
        <v>0</v>
      </c>
      <c r="C562" s="586"/>
      <c r="D562" s="586"/>
      <c r="E562" s="586"/>
      <c r="F562" s="811"/>
      <c r="G562" s="812"/>
      <c r="H562" s="582"/>
      <c r="I562" s="582"/>
      <c r="J562" s="5"/>
      <c r="K562" s="5"/>
      <c r="L562" s="5"/>
      <c r="M562" s="5"/>
      <c r="N562" s="5"/>
      <c r="O562" s="5"/>
      <c r="P562" s="5"/>
      <c r="Q562" s="5"/>
      <c r="R562" s="5"/>
      <c r="S562" s="65"/>
      <c r="T562" s="14"/>
      <c r="U562" s="14"/>
      <c r="V562" s="14"/>
    </row>
    <row r="563" spans="1:22" s="2" customFormat="1" ht="20.100000000000001" hidden="1" customHeight="1" thickBot="1">
      <c r="A563" s="424" t="s">
        <v>177</v>
      </c>
      <c r="B563" s="585">
        <f>G137</f>
        <v>0</v>
      </c>
      <c r="C563" s="585"/>
      <c r="D563" s="585"/>
      <c r="E563" s="585"/>
      <c r="F563" s="809"/>
      <c r="G563" s="810"/>
      <c r="H563" s="582"/>
      <c r="I563" s="582"/>
      <c r="J563" s="5"/>
      <c r="K563" s="5"/>
      <c r="L563" s="5"/>
      <c r="M563" s="5"/>
      <c r="N563" s="5"/>
      <c r="O563" s="5"/>
      <c r="P563" s="5"/>
      <c r="Q563" s="5"/>
      <c r="R563" s="5"/>
      <c r="S563" s="65"/>
      <c r="T563" s="14"/>
      <c r="U563" s="14"/>
      <c r="V563" s="14"/>
    </row>
    <row r="564" spans="1:22" s="2" customFormat="1" ht="20.100000000000001" hidden="1" customHeight="1" thickBot="1">
      <c r="A564" s="320"/>
      <c r="B564" s="581"/>
      <c r="C564" s="581"/>
      <c r="D564" s="581"/>
      <c r="E564" s="581"/>
      <c r="F564" s="581"/>
      <c r="G564" s="418"/>
      <c r="H564" s="418"/>
      <c r="I564" s="418"/>
      <c r="J564" s="5"/>
      <c r="K564" s="5"/>
      <c r="L564" s="5"/>
      <c r="M564" s="5"/>
      <c r="N564" s="5"/>
      <c r="O564" s="5"/>
      <c r="P564" s="5"/>
      <c r="Q564" s="5"/>
      <c r="R564" s="5"/>
      <c r="S564" s="65"/>
      <c r="T564" s="14"/>
      <c r="U564" s="14"/>
      <c r="V564" s="14"/>
    </row>
    <row r="565" spans="1:22" s="2" customFormat="1" ht="20.100000000000001" hidden="1" customHeight="1">
      <c r="A565" s="427" t="s">
        <v>558</v>
      </c>
      <c r="B565" s="510" t="s">
        <v>611</v>
      </c>
      <c r="C565" s="434" t="s">
        <v>612</v>
      </c>
      <c r="D565" s="434" t="s">
        <v>613</v>
      </c>
      <c r="E565" s="434" t="s">
        <v>614</v>
      </c>
      <c r="F565" s="695" t="s">
        <v>182</v>
      </c>
      <c r="G565" s="696"/>
      <c r="H565" s="582"/>
      <c r="I565" s="582"/>
      <c r="J565" s="5"/>
      <c r="K565" s="5"/>
      <c r="L565" s="5"/>
      <c r="M565" s="5"/>
      <c r="N565" s="5"/>
      <c r="O565" s="5"/>
      <c r="P565" s="5"/>
      <c r="Q565" s="5"/>
      <c r="R565" s="5"/>
      <c r="S565" s="65"/>
      <c r="T565" s="14"/>
      <c r="U565" s="14"/>
      <c r="V565" s="14"/>
    </row>
    <row r="566" spans="1:22" s="2" customFormat="1" ht="20.100000000000001" hidden="1" customHeight="1">
      <c r="A566" s="423" t="s">
        <v>603</v>
      </c>
      <c r="B566" s="586">
        <f>G191</f>
        <v>15</v>
      </c>
      <c r="C566" s="586">
        <f>G238</f>
        <v>14</v>
      </c>
      <c r="D566" s="586">
        <f>G273</f>
        <v>15</v>
      </c>
      <c r="E566" s="586">
        <f>G309</f>
        <v>14</v>
      </c>
      <c r="F566" s="697">
        <f>B566+C566+D566+E566</f>
        <v>58</v>
      </c>
      <c r="G566" s="698"/>
      <c r="H566" s="582"/>
      <c r="I566" s="582"/>
      <c r="J566" s="5"/>
      <c r="K566" s="5"/>
      <c r="L566" s="5"/>
      <c r="M566" s="5"/>
      <c r="N566" s="5"/>
      <c r="O566" s="5"/>
      <c r="P566" s="5"/>
      <c r="Q566" s="5"/>
      <c r="R566" s="5"/>
      <c r="S566" s="65"/>
      <c r="T566" s="14"/>
      <c r="U566" s="14"/>
      <c r="V566" s="14"/>
    </row>
    <row r="567" spans="1:22" s="2" customFormat="1" ht="20.100000000000001" hidden="1" customHeight="1">
      <c r="A567" s="423" t="s">
        <v>604</v>
      </c>
      <c r="B567" s="586">
        <f>G157</f>
        <v>58</v>
      </c>
      <c r="C567" s="586">
        <f>G192</f>
        <v>56</v>
      </c>
      <c r="D567" s="586">
        <f>G239</f>
        <v>58</v>
      </c>
      <c r="E567" s="586">
        <f>G274</f>
        <v>56</v>
      </c>
      <c r="F567" s="697">
        <f>B567+C567+D567+E567</f>
        <v>228</v>
      </c>
      <c r="G567" s="698"/>
      <c r="H567" s="582"/>
      <c r="I567" s="582"/>
      <c r="J567" s="5"/>
      <c r="K567" s="5"/>
      <c r="L567" s="5"/>
      <c r="M567" s="5"/>
      <c r="N567" s="5"/>
      <c r="O567" s="5"/>
      <c r="P567" s="5"/>
      <c r="Q567" s="5"/>
      <c r="R567" s="5"/>
      <c r="S567" s="65"/>
      <c r="T567" s="14"/>
      <c r="U567" s="14"/>
      <c r="V567" s="14"/>
    </row>
    <row r="568" spans="1:22" s="2" customFormat="1" ht="20.100000000000001" hidden="1" customHeight="1">
      <c r="A568" s="423" t="s">
        <v>605</v>
      </c>
      <c r="B568" s="586">
        <f>F159</f>
        <v>28</v>
      </c>
      <c r="C568" s="586">
        <f>F194</f>
        <v>8</v>
      </c>
      <c r="D568" s="586">
        <f>F241</f>
        <v>40</v>
      </c>
      <c r="E568" s="586">
        <f>F276</f>
        <v>38</v>
      </c>
      <c r="F568" s="697">
        <f>B568+C568+D568+E568</f>
        <v>114</v>
      </c>
      <c r="G568" s="698"/>
      <c r="H568" s="582"/>
      <c r="I568" s="582"/>
      <c r="J568" s="5"/>
      <c r="K568" s="5"/>
      <c r="L568" s="5"/>
      <c r="M568" s="5"/>
      <c r="N568" s="5"/>
      <c r="O568" s="5"/>
      <c r="P568" s="5"/>
      <c r="Q568" s="5"/>
      <c r="R568" s="5"/>
      <c r="S568" s="65"/>
      <c r="T568" s="14"/>
      <c r="U568" s="14"/>
      <c r="V568" s="14"/>
    </row>
    <row r="569" spans="1:22" s="2" customFormat="1" ht="20.100000000000001" hidden="1" customHeight="1" thickBot="1">
      <c r="A569" s="424" t="s">
        <v>177</v>
      </c>
      <c r="B569" s="585">
        <f>G159</f>
        <v>30</v>
      </c>
      <c r="C569" s="585">
        <f>G194</f>
        <v>48</v>
      </c>
      <c r="D569" s="585">
        <f>G241</f>
        <v>18</v>
      </c>
      <c r="E569" s="585">
        <f>G276</f>
        <v>18</v>
      </c>
      <c r="F569" s="699">
        <f>B569+C569+D569+E569</f>
        <v>114</v>
      </c>
      <c r="G569" s="700"/>
      <c r="H569" s="582"/>
      <c r="I569" s="582"/>
      <c r="J569" s="5"/>
      <c r="K569" s="5"/>
      <c r="L569" s="5"/>
      <c r="M569" s="5"/>
      <c r="N569" s="5"/>
      <c r="O569" s="5"/>
      <c r="P569" s="5"/>
      <c r="Q569" s="5"/>
      <c r="R569" s="5"/>
      <c r="S569" s="65"/>
      <c r="T569" s="14"/>
      <c r="U569" s="14"/>
      <c r="V569" s="14"/>
    </row>
    <row r="570" spans="1:22" s="2" customFormat="1" ht="20.100000000000001" hidden="1" customHeight="1">
      <c r="A570" s="320"/>
      <c r="B570" s="581"/>
      <c r="C570" s="581"/>
      <c r="D570" s="581"/>
      <c r="E570" s="581"/>
      <c r="F570" s="581"/>
      <c r="G570" s="582"/>
      <c r="H570" s="582"/>
      <c r="I570" s="582"/>
      <c r="J570" s="5"/>
      <c r="K570" s="5"/>
      <c r="L570" s="5"/>
      <c r="M570" s="5"/>
      <c r="N570" s="5"/>
      <c r="O570" s="5"/>
      <c r="P570" s="5"/>
      <c r="Q570" s="5"/>
      <c r="R570" s="5"/>
      <c r="S570" s="65"/>
      <c r="T570" s="14"/>
      <c r="U570" s="14"/>
      <c r="V570" s="14"/>
    </row>
    <row r="571" spans="1:22" s="2" customFormat="1" ht="20.100000000000001" hidden="1" customHeight="1" thickBot="1">
      <c r="A571" s="681" t="s">
        <v>713</v>
      </c>
      <c r="B571" s="682"/>
      <c r="C571" s="238"/>
      <c r="D571" s="238"/>
      <c r="E571" s="238"/>
      <c r="F571" s="82"/>
      <c r="G571" s="82"/>
      <c r="H571" s="82"/>
      <c r="I571" s="82"/>
      <c r="J571" s="5"/>
      <c r="K571" s="5"/>
      <c r="L571" s="5"/>
      <c r="M571" s="5"/>
      <c r="N571" s="5"/>
      <c r="O571" s="5"/>
      <c r="P571" s="5"/>
      <c r="Q571" s="5"/>
      <c r="R571" s="5"/>
      <c r="S571" s="65"/>
      <c r="T571" s="14"/>
      <c r="U571" s="14"/>
      <c r="V571" s="14"/>
    </row>
    <row r="572" spans="1:22" s="2" customFormat="1" ht="20.100000000000001" hidden="1" customHeight="1">
      <c r="A572" s="429"/>
      <c r="B572" s="434" t="s">
        <v>559</v>
      </c>
      <c r="C572" s="434" t="s">
        <v>558</v>
      </c>
      <c r="D572" s="430" t="s">
        <v>182</v>
      </c>
      <c r="E572" s="581"/>
      <c r="F572" s="683"/>
      <c r="G572" s="684"/>
      <c r="H572" s="582"/>
      <c r="I572" s="582"/>
      <c r="J572" s="5"/>
      <c r="K572" s="5"/>
      <c r="L572" s="5"/>
      <c r="M572" s="5"/>
      <c r="N572" s="5"/>
      <c r="O572" s="5"/>
      <c r="P572" s="5"/>
      <c r="Q572" s="5"/>
      <c r="R572" s="5"/>
      <c r="S572" s="65"/>
      <c r="T572" s="14"/>
      <c r="U572" s="14"/>
      <c r="V572" s="14"/>
    </row>
    <row r="573" spans="1:22" s="2" customFormat="1" ht="20.100000000000001" hidden="1" customHeight="1">
      <c r="A573" s="423" t="s">
        <v>603</v>
      </c>
      <c r="B573" s="586">
        <f>F560</f>
        <v>0</v>
      </c>
      <c r="C573" s="586">
        <f>F566</f>
        <v>58</v>
      </c>
      <c r="D573" s="580">
        <f>B573+C573</f>
        <v>58</v>
      </c>
      <c r="E573" s="581"/>
      <c r="F573" s="683"/>
      <c r="G573" s="684"/>
      <c r="H573" s="582"/>
      <c r="I573" s="582"/>
      <c r="J573" s="5"/>
      <c r="K573" s="5"/>
      <c r="L573" s="5"/>
      <c r="M573" s="5"/>
      <c r="N573" s="5"/>
      <c r="O573" s="5"/>
      <c r="P573" s="5"/>
      <c r="Q573" s="5"/>
      <c r="R573" s="5"/>
      <c r="S573" s="65"/>
      <c r="T573" s="14"/>
      <c r="U573" s="14"/>
      <c r="V573" s="14"/>
    </row>
    <row r="574" spans="1:22" s="2" customFormat="1" ht="20.100000000000001" hidden="1" customHeight="1">
      <c r="A574" s="423" t="s">
        <v>604</v>
      </c>
      <c r="B574" s="586">
        <f>F561</f>
        <v>0</v>
      </c>
      <c r="C574" s="586">
        <f>F567</f>
        <v>228</v>
      </c>
      <c r="D574" s="580">
        <f>B574+C574</f>
        <v>228</v>
      </c>
      <c r="E574" s="581"/>
      <c r="F574" s="683"/>
      <c r="G574" s="684"/>
      <c r="H574" s="582"/>
      <c r="I574" s="582"/>
      <c r="J574" s="5"/>
      <c r="K574" s="5"/>
      <c r="L574" s="5"/>
      <c r="M574" s="5"/>
      <c r="N574" s="5"/>
      <c r="O574" s="5"/>
      <c r="P574" s="5"/>
      <c r="Q574" s="5"/>
      <c r="R574" s="5"/>
      <c r="S574" s="65"/>
      <c r="T574" s="14"/>
      <c r="U574" s="14"/>
      <c r="V574" s="14"/>
    </row>
    <row r="575" spans="1:22" s="2" customFormat="1" ht="20.100000000000001" hidden="1" customHeight="1">
      <c r="A575" s="423" t="s">
        <v>605</v>
      </c>
      <c r="B575" s="586">
        <f>F562</f>
        <v>0</v>
      </c>
      <c r="C575" s="586">
        <f>F568</f>
        <v>114</v>
      </c>
      <c r="D575" s="580">
        <f>B575+C575</f>
        <v>114</v>
      </c>
      <c r="E575" s="581"/>
      <c r="F575" s="683"/>
      <c r="G575" s="684"/>
      <c r="H575" s="582"/>
      <c r="I575" s="582"/>
      <c r="J575" s="5"/>
      <c r="K575" s="5"/>
      <c r="L575" s="5"/>
      <c r="M575" s="5"/>
      <c r="N575" s="5"/>
      <c r="O575" s="5"/>
      <c r="P575" s="5"/>
      <c r="Q575" s="5"/>
      <c r="R575" s="5"/>
      <c r="S575" s="65"/>
      <c r="T575" s="14"/>
      <c r="U575" s="14"/>
      <c r="V575" s="14"/>
    </row>
    <row r="576" spans="1:22" s="2" customFormat="1" ht="20.100000000000001" hidden="1" customHeight="1" thickBot="1">
      <c r="A576" s="424" t="s">
        <v>177</v>
      </c>
      <c r="B576" s="585">
        <f>F563</f>
        <v>0</v>
      </c>
      <c r="C576" s="585">
        <f>F569</f>
        <v>114</v>
      </c>
      <c r="D576" s="432">
        <f>B576+C576</f>
        <v>114</v>
      </c>
      <c r="E576" s="581"/>
      <c r="F576" s="683"/>
      <c r="G576" s="684"/>
      <c r="H576" s="582"/>
      <c r="I576" s="582"/>
      <c r="J576" s="5"/>
      <c r="K576" s="5"/>
      <c r="L576" s="5"/>
      <c r="M576" s="5"/>
      <c r="N576" s="5"/>
      <c r="O576" s="5"/>
      <c r="P576" s="5"/>
      <c r="Q576" s="5"/>
      <c r="R576" s="5"/>
      <c r="S576" s="65"/>
      <c r="T576" s="14"/>
      <c r="U576" s="14"/>
      <c r="V576" s="14"/>
    </row>
    <row r="577" spans="1:22" s="2" customFormat="1" ht="20.100000000000001" hidden="1" customHeight="1">
      <c r="A577" s="7"/>
      <c r="B577" s="238"/>
      <c r="C577" s="238"/>
      <c r="D577" s="238"/>
      <c r="E577" s="238"/>
      <c r="F577" s="82"/>
      <c r="G577" s="82"/>
      <c r="H577" s="82"/>
      <c r="I577" s="82"/>
      <c r="J577" s="5"/>
      <c r="K577" s="5"/>
      <c r="L577" s="5"/>
      <c r="M577" s="5"/>
      <c r="N577" s="5"/>
      <c r="O577" s="5"/>
      <c r="P577" s="5"/>
      <c r="Q577" s="5"/>
      <c r="R577" s="5"/>
      <c r="S577" s="65"/>
      <c r="T577" s="14"/>
      <c r="U577" s="14"/>
      <c r="V577" s="14"/>
    </row>
    <row r="578" spans="1:22" s="2" customFormat="1" ht="20.100000000000001" hidden="1" customHeight="1" thickBot="1">
      <c r="A578" s="681" t="s">
        <v>721</v>
      </c>
      <c r="B578" s="682"/>
      <c r="C578" s="494"/>
      <c r="D578" s="494"/>
      <c r="E578" s="238"/>
      <c r="F578" s="82"/>
      <c r="G578" s="82"/>
      <c r="H578" s="82"/>
      <c r="I578" s="82"/>
      <c r="J578" s="5"/>
      <c r="K578" s="5"/>
      <c r="L578" s="5"/>
      <c r="M578" s="5"/>
      <c r="N578" s="5"/>
      <c r="O578" s="5"/>
      <c r="P578" s="5"/>
      <c r="Q578" s="5"/>
      <c r="R578" s="5"/>
      <c r="S578" s="65"/>
      <c r="T578" s="14"/>
      <c r="U578" s="14"/>
      <c r="V578" s="14"/>
    </row>
    <row r="579" spans="1:22" s="2" customFormat="1" ht="20.100000000000001" hidden="1" customHeight="1">
      <c r="A579" s="429" t="s">
        <v>709</v>
      </c>
      <c r="B579" s="493" t="s">
        <v>707</v>
      </c>
      <c r="C579" s="434" t="s">
        <v>711</v>
      </c>
      <c r="D579" s="430" t="s">
        <v>671</v>
      </c>
      <c r="E579" s="581"/>
      <c r="F579" s="683"/>
      <c r="G579" s="684"/>
      <c r="H579" s="582"/>
      <c r="I579" s="582"/>
      <c r="J579" s="5"/>
      <c r="K579" s="5"/>
      <c r="L579" s="5"/>
      <c r="M579" s="5"/>
      <c r="N579" s="5"/>
      <c r="O579" s="5"/>
      <c r="P579" s="5"/>
      <c r="Q579" s="5"/>
      <c r="R579" s="5"/>
      <c r="S579" s="65"/>
      <c r="T579" s="14"/>
      <c r="U579" s="14"/>
      <c r="V579" s="14"/>
    </row>
    <row r="580" spans="1:22" s="2" customFormat="1" ht="20.100000000000001" hidden="1" customHeight="1">
      <c r="A580" s="423">
        <f>D324</f>
        <v>58</v>
      </c>
      <c r="B580" s="586">
        <f>F324</f>
        <v>60</v>
      </c>
      <c r="C580" s="586">
        <f>B324</f>
        <v>118</v>
      </c>
      <c r="D580" s="685">
        <f>C580+C582</f>
        <v>372</v>
      </c>
      <c r="E580" s="581"/>
      <c r="F580" s="683"/>
      <c r="G580" s="684"/>
      <c r="H580" s="582"/>
      <c r="I580" s="582"/>
      <c r="J580" s="5"/>
      <c r="K580" s="5"/>
      <c r="L580" s="5"/>
      <c r="M580" s="5"/>
      <c r="N580" s="5"/>
      <c r="O580" s="5"/>
      <c r="P580" s="5"/>
      <c r="Q580" s="5"/>
      <c r="R580" s="5"/>
      <c r="S580" s="65"/>
      <c r="T580" s="14"/>
      <c r="U580" s="14"/>
      <c r="V580" s="14"/>
    </row>
    <row r="581" spans="1:22" s="2" customFormat="1" ht="20.100000000000001" hidden="1" customHeight="1">
      <c r="A581" s="423" t="s">
        <v>710</v>
      </c>
      <c r="B581" s="586" t="s">
        <v>708</v>
      </c>
      <c r="C581" s="586" t="s">
        <v>712</v>
      </c>
      <c r="D581" s="686"/>
      <c r="E581" s="581"/>
      <c r="F581" s="683"/>
      <c r="G581" s="684"/>
      <c r="H581" s="582"/>
      <c r="I581" s="582"/>
      <c r="J581" s="5"/>
      <c r="K581" s="5"/>
      <c r="L581" s="5"/>
      <c r="M581" s="5"/>
      <c r="N581" s="5"/>
      <c r="O581" s="5"/>
      <c r="P581" s="5"/>
      <c r="Q581" s="5"/>
      <c r="R581" s="5"/>
      <c r="S581" s="65"/>
      <c r="T581" s="14"/>
      <c r="U581" s="14"/>
      <c r="V581" s="14"/>
    </row>
    <row r="582" spans="1:22" s="2" customFormat="1" ht="20.100000000000001" hidden="1" customHeight="1" thickBot="1">
      <c r="A582" s="424">
        <f>D325</f>
        <v>104</v>
      </c>
      <c r="B582" s="585">
        <f>F325</f>
        <v>150</v>
      </c>
      <c r="C582" s="585">
        <f>B325</f>
        <v>254</v>
      </c>
      <c r="D582" s="687"/>
      <c r="E582" s="581"/>
      <c r="F582" s="683"/>
      <c r="G582" s="684"/>
      <c r="H582" s="582"/>
      <c r="I582" s="582"/>
      <c r="J582" s="5"/>
      <c r="K582" s="5"/>
      <c r="L582" s="5"/>
      <c r="M582" s="5"/>
      <c r="N582" s="5"/>
      <c r="O582" s="5"/>
      <c r="P582" s="5"/>
      <c r="Q582" s="5"/>
      <c r="R582" s="5"/>
      <c r="S582" s="65"/>
      <c r="T582" s="14"/>
      <c r="U582" s="14"/>
      <c r="V582" s="14"/>
    </row>
    <row r="583" spans="1:22" s="2" customFormat="1" ht="20.100000000000001" hidden="1" customHeight="1">
      <c r="A583" s="320"/>
      <c r="B583" s="581"/>
      <c r="C583" s="581"/>
      <c r="D583" s="371"/>
      <c r="E583" s="581"/>
      <c r="F583" s="581"/>
      <c r="G583" s="582"/>
      <c r="H583" s="582"/>
      <c r="I583" s="582"/>
      <c r="J583" s="5"/>
      <c r="K583" s="5"/>
      <c r="L583" s="5"/>
      <c r="M583" s="5"/>
      <c r="N583" s="5"/>
      <c r="O583" s="5"/>
      <c r="P583" s="5"/>
      <c r="Q583" s="5"/>
      <c r="R583" s="5"/>
      <c r="S583" s="65"/>
      <c r="T583" s="14"/>
      <c r="U583" s="14"/>
      <c r="V583" s="14"/>
    </row>
    <row r="584" spans="1:22" s="2" customFormat="1" ht="30" hidden="1" customHeight="1">
      <c r="A584" s="693" t="s">
        <v>719</v>
      </c>
      <c r="B584" s="694"/>
      <c r="C584" s="694"/>
      <c r="D584" s="694"/>
      <c r="E584" s="694"/>
      <c r="F584" s="694"/>
      <c r="G584" s="694"/>
      <c r="H584" s="587"/>
      <c r="I584" s="587"/>
      <c r="J584" s="5"/>
      <c r="K584" s="5"/>
      <c r="L584" s="5"/>
      <c r="M584" s="5"/>
      <c r="N584" s="5"/>
      <c r="O584" s="5"/>
      <c r="P584" s="5"/>
      <c r="Q584" s="5"/>
      <c r="R584" s="5"/>
      <c r="S584" s="65"/>
      <c r="T584" s="14"/>
      <c r="U584" s="14"/>
      <c r="V584" s="14"/>
    </row>
    <row r="585" spans="1:22" s="2" customFormat="1" ht="20.100000000000001" hidden="1" customHeight="1">
      <c r="A585" s="7"/>
      <c r="B585" s="238"/>
      <c r="C585" s="238"/>
      <c r="D585" s="238"/>
      <c r="E585" s="238"/>
      <c r="F585" s="82"/>
      <c r="G585" s="82"/>
      <c r="H585" s="82"/>
      <c r="I585" s="82"/>
      <c r="J585" s="5"/>
      <c r="K585" s="5"/>
      <c r="L585" s="5"/>
      <c r="M585" s="5"/>
      <c r="N585" s="5"/>
      <c r="O585" s="5"/>
      <c r="P585" s="5"/>
      <c r="Q585" s="5"/>
      <c r="R585" s="5"/>
      <c r="S585" s="65"/>
      <c r="T585" s="14"/>
      <c r="U585" s="14"/>
      <c r="V585" s="14"/>
    </row>
    <row r="586" spans="1:22" s="2" customFormat="1" ht="24.95" hidden="1" customHeight="1" thickBot="1">
      <c r="A586" s="435" t="s">
        <v>714</v>
      </c>
      <c r="B586" s="238"/>
      <c r="C586" s="238"/>
      <c r="D586" s="238"/>
      <c r="E586" s="238"/>
      <c r="F586" s="82"/>
      <c r="G586" s="82"/>
      <c r="H586" s="5"/>
      <c r="I586" s="5"/>
      <c r="J586" s="5"/>
      <c r="K586" s="5"/>
      <c r="L586" s="5"/>
      <c r="M586" s="5"/>
      <c r="N586" s="5"/>
      <c r="O586" s="65"/>
      <c r="P586" s="65"/>
      <c r="Q586" s="65"/>
      <c r="R586" s="14"/>
      <c r="S586" s="14"/>
      <c r="T586" s="14"/>
    </row>
    <row r="587" spans="1:22" s="2" customFormat="1" ht="24.95" hidden="1" customHeight="1">
      <c r="A587" s="420" t="s">
        <v>607</v>
      </c>
      <c r="B587" s="421" t="s">
        <v>667</v>
      </c>
      <c r="C587" s="421" t="s">
        <v>668</v>
      </c>
      <c r="D587" s="421" t="s">
        <v>615</v>
      </c>
      <c r="E587" s="422"/>
      <c r="F587" s="701" t="s">
        <v>609</v>
      </c>
      <c r="G587" s="696"/>
      <c r="H587" s="5"/>
      <c r="I587" s="5"/>
      <c r="J587" s="5"/>
      <c r="K587" s="5"/>
      <c r="L587" s="5"/>
      <c r="M587" s="5"/>
      <c r="N587" s="5"/>
      <c r="O587" s="65"/>
      <c r="P587" s="65"/>
      <c r="Q587" s="65"/>
      <c r="R587" s="14"/>
      <c r="S587" s="14"/>
      <c r="T587" s="14"/>
    </row>
    <row r="588" spans="1:22" s="2" customFormat="1" ht="24.95" hidden="1" customHeight="1">
      <c r="A588" s="423" t="s">
        <v>603</v>
      </c>
      <c r="B588" s="419">
        <f>E379</f>
        <v>17</v>
      </c>
      <c r="C588" s="419">
        <f>E422</f>
        <v>16</v>
      </c>
      <c r="D588" s="440"/>
      <c r="E588" s="433"/>
      <c r="F588" s="697">
        <f>B588+C588+D588+E588</f>
        <v>33</v>
      </c>
      <c r="G588" s="698"/>
      <c r="H588" s="5"/>
      <c r="I588" s="5"/>
      <c r="J588" s="5"/>
      <c r="K588" s="5"/>
      <c r="L588" s="5"/>
      <c r="M588" s="5"/>
      <c r="N588" s="5"/>
      <c r="O588" s="65"/>
      <c r="P588" s="65"/>
      <c r="Q588" s="65"/>
      <c r="R588" s="14"/>
      <c r="S588" s="14"/>
      <c r="T588" s="14"/>
    </row>
    <row r="589" spans="1:22" s="2" customFormat="1" ht="24.95" hidden="1" customHeight="1">
      <c r="A589" s="423" t="s">
        <v>604</v>
      </c>
      <c r="B589" s="419">
        <f>G379</f>
        <v>94</v>
      </c>
      <c r="C589" s="419">
        <f>G422</f>
        <v>88</v>
      </c>
      <c r="D589" s="440"/>
      <c r="E589" s="433"/>
      <c r="F589" s="697">
        <f>B589+C589+D589+E589</f>
        <v>182</v>
      </c>
      <c r="G589" s="698"/>
      <c r="H589" s="5"/>
      <c r="I589" s="5"/>
      <c r="J589" s="5"/>
      <c r="K589" s="5"/>
      <c r="L589" s="5"/>
      <c r="M589" s="5"/>
      <c r="N589" s="5"/>
      <c r="O589" s="65"/>
      <c r="P589" s="65"/>
      <c r="Q589" s="65"/>
      <c r="R589" s="14"/>
      <c r="S589" s="14"/>
      <c r="T589" s="14"/>
    </row>
    <row r="590" spans="1:22" s="2" customFormat="1" ht="24.95" hidden="1" customHeight="1">
      <c r="A590" s="423" t="s">
        <v>605</v>
      </c>
      <c r="B590" s="419">
        <f>G425</f>
        <v>5</v>
      </c>
      <c r="C590" s="419">
        <f>G381</f>
        <v>8</v>
      </c>
      <c r="D590" s="440"/>
      <c r="E590" s="419"/>
      <c r="F590" s="697">
        <f>B590+C590+D590+E590</f>
        <v>13</v>
      </c>
      <c r="G590" s="698"/>
      <c r="H590" s="5"/>
      <c r="I590" s="5"/>
      <c r="J590" s="5"/>
      <c r="K590" s="5"/>
      <c r="L590" s="5"/>
      <c r="M590" s="5"/>
      <c r="N590" s="5"/>
      <c r="O590" s="65"/>
      <c r="P590" s="65"/>
      <c r="Q590" s="65"/>
      <c r="R590" s="14"/>
      <c r="S590" s="14"/>
      <c r="T590" s="14"/>
    </row>
    <row r="591" spans="1:22" s="2" customFormat="1" ht="24.95" hidden="1" customHeight="1" thickBot="1">
      <c r="A591" s="424" t="s">
        <v>606</v>
      </c>
      <c r="B591" s="425">
        <f>I384+I404</f>
        <v>83</v>
      </c>
      <c r="C591" s="425">
        <f>I339+I357</f>
        <v>86</v>
      </c>
      <c r="D591" s="439"/>
      <c r="E591" s="425"/>
      <c r="F591" s="699">
        <f>B591+C591+D591+E591</f>
        <v>169</v>
      </c>
      <c r="G591" s="700"/>
      <c r="H591" s="5"/>
      <c r="I591" s="5"/>
      <c r="J591" s="5"/>
      <c r="K591" s="5"/>
      <c r="L591" s="5"/>
      <c r="M591" s="5"/>
      <c r="N591" s="5"/>
      <c r="O591" s="65"/>
      <c r="P591" s="65"/>
      <c r="Q591" s="65"/>
      <c r="R591" s="14"/>
      <c r="S591" s="14"/>
      <c r="T591" s="14"/>
    </row>
    <row r="592" spans="1:22" s="2" customFormat="1" ht="24.95" hidden="1" customHeight="1" thickBot="1">
      <c r="A592" s="320"/>
      <c r="B592" s="426"/>
      <c r="C592" s="426"/>
      <c r="D592" s="426"/>
      <c r="E592" s="426"/>
      <c r="F592" s="426"/>
      <c r="G592" s="418"/>
      <c r="H592" s="5"/>
      <c r="I592" s="5"/>
      <c r="J592" s="5"/>
      <c r="K592" s="5"/>
      <c r="L592" s="5"/>
      <c r="M592" s="5"/>
      <c r="N592" s="5"/>
      <c r="O592" s="65"/>
      <c r="P592" s="65"/>
      <c r="Q592" s="65"/>
      <c r="R592" s="14"/>
      <c r="S592" s="14"/>
      <c r="T592" s="14"/>
    </row>
    <row r="593" spans="1:22" s="2" customFormat="1" ht="24.95" hidden="1" customHeight="1">
      <c r="A593" s="427" t="s">
        <v>608</v>
      </c>
      <c r="B593" s="421" t="s">
        <v>669</v>
      </c>
      <c r="C593" s="421" t="s">
        <v>670</v>
      </c>
      <c r="D593" s="421"/>
      <c r="E593" s="428"/>
      <c r="F593" s="695" t="s">
        <v>610</v>
      </c>
      <c r="G593" s="696"/>
      <c r="H593" s="5"/>
      <c r="I593" s="5"/>
      <c r="J593" s="5"/>
      <c r="K593" s="5"/>
      <c r="L593" s="5"/>
      <c r="M593" s="5"/>
      <c r="N593" s="5"/>
      <c r="O593" s="65"/>
      <c r="P593" s="65"/>
      <c r="Q593" s="65"/>
      <c r="R593" s="14"/>
      <c r="S593" s="14"/>
      <c r="T593" s="14"/>
    </row>
    <row r="594" spans="1:22" s="2" customFormat="1" ht="24.95" hidden="1" customHeight="1">
      <c r="A594" s="423" t="s">
        <v>603</v>
      </c>
      <c r="B594" s="419">
        <f>E476</f>
        <v>17</v>
      </c>
      <c r="C594" s="419">
        <f>E519</f>
        <v>16</v>
      </c>
      <c r="D594" s="419"/>
      <c r="E594" s="419"/>
      <c r="F594" s="697">
        <f>B594+C594+D594+E594</f>
        <v>33</v>
      </c>
      <c r="G594" s="698"/>
      <c r="H594" s="5"/>
      <c r="I594" s="5"/>
      <c r="J594" s="5"/>
      <c r="K594" s="5"/>
      <c r="L594" s="5"/>
      <c r="M594" s="5"/>
      <c r="N594" s="5"/>
      <c r="O594" s="65"/>
      <c r="P594" s="65"/>
      <c r="Q594" s="65"/>
      <c r="R594" s="14"/>
      <c r="S594" s="14"/>
      <c r="T594" s="14"/>
    </row>
    <row r="595" spans="1:22" s="2" customFormat="1" ht="24.95" hidden="1" customHeight="1">
      <c r="A595" s="423" t="s">
        <v>604</v>
      </c>
      <c r="B595" s="419">
        <f>G476</f>
        <v>88</v>
      </c>
      <c r="C595" s="419">
        <f>G519</f>
        <v>80</v>
      </c>
      <c r="D595" s="419"/>
      <c r="E595" s="419"/>
      <c r="F595" s="697">
        <f>B595+C595+D595+E595</f>
        <v>168</v>
      </c>
      <c r="G595" s="698"/>
      <c r="H595" s="5"/>
      <c r="I595" s="5"/>
      <c r="J595" s="5"/>
      <c r="K595" s="5"/>
      <c r="L595" s="5"/>
      <c r="M595" s="5"/>
      <c r="N595" s="5"/>
      <c r="O595" s="65"/>
      <c r="P595" s="65"/>
      <c r="Q595" s="65"/>
      <c r="R595" s="14"/>
      <c r="S595" s="14"/>
      <c r="T595" s="14"/>
    </row>
    <row r="596" spans="1:22" s="2" customFormat="1" ht="24.95" hidden="1" customHeight="1">
      <c r="A596" s="423" t="s">
        <v>605</v>
      </c>
      <c r="B596" s="419">
        <f>H481+H501</f>
        <v>9</v>
      </c>
      <c r="C596" s="419">
        <f>H434+H456</f>
        <v>24</v>
      </c>
      <c r="D596" s="419"/>
      <c r="E596" s="419"/>
      <c r="F596" s="697">
        <f>B596+C596+D596+E596</f>
        <v>33</v>
      </c>
      <c r="G596" s="698"/>
      <c r="H596" s="5"/>
      <c r="I596" s="5"/>
      <c r="J596" s="5"/>
      <c r="K596" s="5"/>
      <c r="L596" s="5"/>
      <c r="M596" s="5"/>
      <c r="N596" s="5"/>
      <c r="O596" s="65"/>
      <c r="P596" s="65"/>
      <c r="Q596" s="65"/>
      <c r="R596" s="14"/>
      <c r="S596" s="14"/>
      <c r="T596" s="14"/>
    </row>
    <row r="597" spans="1:22" s="2" customFormat="1" ht="24.95" hidden="1" customHeight="1" thickBot="1">
      <c r="A597" s="424" t="s">
        <v>606</v>
      </c>
      <c r="B597" s="425">
        <f>I481+I501</f>
        <v>71</v>
      </c>
      <c r="C597" s="425">
        <f>I434+I456</f>
        <v>64</v>
      </c>
      <c r="D597" s="425"/>
      <c r="E597" s="425"/>
      <c r="F597" s="699">
        <f>B597+C597+D597+E597</f>
        <v>135</v>
      </c>
      <c r="G597" s="700"/>
      <c r="H597" s="5"/>
      <c r="I597" s="5"/>
      <c r="J597" s="5"/>
      <c r="K597" s="5"/>
      <c r="L597" s="5"/>
      <c r="M597" s="5"/>
      <c r="N597" s="5"/>
      <c r="O597" s="65"/>
      <c r="P597" s="65"/>
      <c r="Q597" s="65"/>
      <c r="R597" s="14"/>
      <c r="S597" s="14"/>
      <c r="T597" s="14"/>
    </row>
    <row r="598" spans="1:22" s="2" customFormat="1" ht="24.95" hidden="1" customHeight="1" thickBot="1">
      <c r="A598" s="790" t="s">
        <v>723</v>
      </c>
      <c r="B598" s="791"/>
      <c r="C598" s="238"/>
      <c r="D598" s="238"/>
      <c r="E598" s="238"/>
      <c r="F598" s="82"/>
      <c r="G598" s="82"/>
      <c r="H598" s="5"/>
      <c r="I598" s="5"/>
      <c r="J598" s="5"/>
      <c r="K598" s="5"/>
      <c r="L598" s="5"/>
      <c r="M598" s="5"/>
      <c r="N598" s="5"/>
      <c r="O598" s="65"/>
      <c r="P598" s="65"/>
      <c r="Q598" s="65"/>
      <c r="R598" s="14"/>
      <c r="S598" s="14"/>
      <c r="T598" s="14"/>
    </row>
    <row r="599" spans="1:22" s="2" customFormat="1" ht="24.95" hidden="1" customHeight="1">
      <c r="A599" s="429"/>
      <c r="B599" s="434" t="s">
        <v>616</v>
      </c>
      <c r="C599" s="434" t="s">
        <v>617</v>
      </c>
      <c r="D599" s="430" t="s">
        <v>609</v>
      </c>
      <c r="E599" s="426"/>
      <c r="F599" s="683"/>
      <c r="G599" s="684"/>
      <c r="H599" s="5"/>
      <c r="I599" s="5"/>
      <c r="J599" s="5"/>
      <c r="K599" s="5"/>
      <c r="L599" s="5"/>
      <c r="M599" s="5"/>
      <c r="N599" s="5"/>
      <c r="O599" s="65"/>
      <c r="P599" s="65"/>
      <c r="Q599" s="65"/>
      <c r="R599" s="14"/>
      <c r="S599" s="14"/>
      <c r="T599" s="14"/>
    </row>
    <row r="600" spans="1:22" s="2" customFormat="1" ht="24.95" hidden="1" customHeight="1">
      <c r="A600" s="423" t="s">
        <v>603</v>
      </c>
      <c r="B600" s="419">
        <f>F588</f>
        <v>33</v>
      </c>
      <c r="C600" s="419">
        <f>F594</f>
        <v>33</v>
      </c>
      <c r="D600" s="431">
        <f>B600+C600</f>
        <v>66</v>
      </c>
      <c r="E600" s="426"/>
      <c r="F600" s="683"/>
      <c r="G600" s="684"/>
      <c r="H600" s="5"/>
      <c r="I600" s="5"/>
      <c r="J600" s="5"/>
      <c r="K600" s="5"/>
      <c r="L600" s="5"/>
      <c r="M600" s="5"/>
      <c r="N600" s="5"/>
      <c r="O600" s="65"/>
      <c r="P600" s="65"/>
      <c r="Q600" s="65"/>
      <c r="R600" s="14"/>
      <c r="S600" s="14"/>
      <c r="T600" s="14"/>
    </row>
    <row r="601" spans="1:22" s="2" customFormat="1" ht="24.95" hidden="1" customHeight="1">
      <c r="A601" s="423" t="s">
        <v>604</v>
      </c>
      <c r="B601" s="419">
        <f>F589</f>
        <v>182</v>
      </c>
      <c r="C601" s="419">
        <f>F595</f>
        <v>168</v>
      </c>
      <c r="D601" s="431">
        <f>B601+C601</f>
        <v>350</v>
      </c>
      <c r="E601" s="426"/>
      <c r="F601" s="683"/>
      <c r="G601" s="684"/>
      <c r="H601" s="5"/>
      <c r="I601" s="5"/>
      <c r="J601" s="5"/>
      <c r="K601" s="5"/>
      <c r="L601" s="5"/>
      <c r="M601" s="5"/>
      <c r="N601" s="5"/>
      <c r="O601" s="65"/>
      <c r="P601" s="65"/>
      <c r="Q601" s="65"/>
      <c r="R601" s="14"/>
      <c r="S601" s="14"/>
      <c r="T601" s="14"/>
    </row>
    <row r="602" spans="1:22" s="2" customFormat="1" ht="24.95" hidden="1" customHeight="1">
      <c r="A602" s="423" t="s">
        <v>605</v>
      </c>
      <c r="B602" s="419">
        <f>F590</f>
        <v>13</v>
      </c>
      <c r="C602" s="419">
        <f>F596</f>
        <v>33</v>
      </c>
      <c r="D602" s="431">
        <f>B602+C602</f>
        <v>46</v>
      </c>
      <c r="E602" s="426"/>
      <c r="F602" s="683"/>
      <c r="G602" s="684"/>
      <c r="H602" s="5"/>
      <c r="I602" s="5"/>
      <c r="J602" s="5"/>
      <c r="K602" s="5"/>
      <c r="L602" s="5"/>
      <c r="M602" s="5"/>
      <c r="N602" s="5"/>
      <c r="O602" s="65"/>
      <c r="P602" s="65"/>
      <c r="Q602" s="65"/>
      <c r="R602" s="14"/>
      <c r="S602" s="14"/>
      <c r="T602" s="14"/>
    </row>
    <row r="603" spans="1:22" s="2" customFormat="1" ht="24.95" hidden="1" customHeight="1" thickBot="1">
      <c r="A603" s="424" t="s">
        <v>606</v>
      </c>
      <c r="B603" s="425">
        <f>F591</f>
        <v>169</v>
      </c>
      <c r="C603" s="425">
        <f>F597</f>
        <v>135</v>
      </c>
      <c r="D603" s="432">
        <f>B603+C603</f>
        <v>304</v>
      </c>
      <c r="E603" s="426"/>
      <c r="F603" s="683"/>
      <c r="G603" s="684"/>
      <c r="H603" s="5"/>
      <c r="I603" s="5"/>
      <c r="J603" s="5"/>
      <c r="K603" s="5"/>
      <c r="L603" s="5"/>
      <c r="M603" s="5"/>
      <c r="N603" s="5"/>
      <c r="O603" s="65"/>
      <c r="P603" s="65"/>
      <c r="Q603" s="65"/>
      <c r="R603" s="14"/>
      <c r="S603" s="14"/>
      <c r="T603" s="14"/>
    </row>
    <row r="604" spans="1:22" s="2" customFormat="1" ht="20.100000000000001" hidden="1" customHeight="1">
      <c r="A604" s="320"/>
      <c r="B604" s="581"/>
      <c r="C604" s="581"/>
      <c r="D604" s="581"/>
      <c r="E604" s="581"/>
      <c r="F604" s="581"/>
      <c r="G604" s="582"/>
      <c r="H604" s="582"/>
      <c r="I604" s="582"/>
      <c r="J604" s="5"/>
      <c r="K604" s="5"/>
      <c r="L604" s="5"/>
      <c r="M604" s="5"/>
      <c r="N604" s="5"/>
      <c r="O604" s="5"/>
      <c r="P604" s="5"/>
      <c r="Q604" s="5"/>
      <c r="R604" s="5"/>
      <c r="S604" s="65"/>
      <c r="T604" s="14"/>
      <c r="U604" s="14"/>
      <c r="V604" s="14"/>
    </row>
    <row r="605" spans="1:22" s="2" customFormat="1" ht="20.100000000000001" hidden="1" customHeight="1" thickBot="1">
      <c r="A605" s="681" t="s">
        <v>722</v>
      </c>
      <c r="B605" s="682"/>
      <c r="C605" s="238"/>
      <c r="D605" s="238"/>
      <c r="E605" s="238"/>
      <c r="F605" s="82"/>
      <c r="G605" s="82"/>
      <c r="H605" s="82"/>
      <c r="I605" s="82"/>
      <c r="J605" s="5"/>
      <c r="K605" s="5"/>
      <c r="L605" s="5"/>
      <c r="M605" s="5"/>
      <c r="N605" s="5"/>
      <c r="O605" s="5"/>
      <c r="P605" s="5"/>
      <c r="Q605" s="5"/>
      <c r="R605" s="5"/>
      <c r="S605" s="65"/>
      <c r="T605" s="14"/>
      <c r="U605" s="14"/>
      <c r="V605" s="14"/>
    </row>
    <row r="606" spans="1:22" s="2" customFormat="1" ht="20.100000000000001" hidden="1" customHeight="1">
      <c r="A606" s="429" t="s">
        <v>709</v>
      </c>
      <c r="B606" s="493" t="s">
        <v>707</v>
      </c>
      <c r="C606" s="434" t="s">
        <v>711</v>
      </c>
      <c r="D606" s="430" t="s">
        <v>671</v>
      </c>
      <c r="E606" s="581"/>
      <c r="F606" s="683"/>
      <c r="G606" s="684"/>
      <c r="H606" s="582"/>
      <c r="I606" s="582"/>
      <c r="J606" s="5"/>
      <c r="K606" s="5"/>
      <c r="L606" s="5"/>
      <c r="M606" s="5"/>
      <c r="N606" s="5"/>
      <c r="O606" s="5"/>
      <c r="P606" s="5"/>
      <c r="Q606" s="5"/>
      <c r="R606" s="5"/>
      <c r="S606" s="65"/>
      <c r="T606" s="14"/>
      <c r="U606" s="14"/>
      <c r="V606" s="14"/>
    </row>
    <row r="607" spans="1:22" s="2" customFormat="1" ht="20.100000000000001" hidden="1" customHeight="1">
      <c r="A607" s="423" t="e">
        <f>#REF!</f>
        <v>#REF!</v>
      </c>
      <c r="B607" s="586" t="e">
        <f>#REF!</f>
        <v>#REF!</v>
      </c>
      <c r="C607" s="586" t="e">
        <f>#REF!</f>
        <v>#REF!</v>
      </c>
      <c r="D607" s="685" t="e">
        <f>C607+C609</f>
        <v>#REF!</v>
      </c>
      <c r="E607" s="581"/>
      <c r="F607" s="683"/>
      <c r="G607" s="684"/>
      <c r="H607" s="582"/>
      <c r="I607" s="582"/>
      <c r="J607" s="5"/>
      <c r="K607" s="5"/>
      <c r="L607" s="5"/>
      <c r="M607" s="5"/>
      <c r="N607" s="5"/>
      <c r="O607" s="5"/>
      <c r="P607" s="5"/>
      <c r="Q607" s="5"/>
      <c r="R607" s="5"/>
      <c r="S607" s="65"/>
      <c r="T607" s="14"/>
      <c r="U607" s="14"/>
      <c r="V607" s="14"/>
    </row>
    <row r="608" spans="1:22" s="2" customFormat="1" ht="20.100000000000001" hidden="1" customHeight="1">
      <c r="A608" s="423" t="s">
        <v>710</v>
      </c>
      <c r="B608" s="586" t="s">
        <v>708</v>
      </c>
      <c r="C608" s="586" t="s">
        <v>712</v>
      </c>
      <c r="D608" s="686"/>
      <c r="E608" s="581"/>
      <c r="F608" s="683"/>
      <c r="G608" s="684"/>
      <c r="H608" s="582"/>
      <c r="I608" s="582"/>
      <c r="J608" s="5"/>
      <c r="K608" s="5"/>
      <c r="L608" s="5"/>
      <c r="M608" s="5"/>
      <c r="N608" s="5"/>
      <c r="O608" s="5"/>
      <c r="P608" s="5"/>
      <c r="Q608" s="5"/>
      <c r="R608" s="5"/>
      <c r="S608" s="65"/>
      <c r="T608" s="14"/>
      <c r="U608" s="14"/>
      <c r="V608" s="14"/>
    </row>
    <row r="609" spans="1:22" s="2" customFormat="1" ht="20.100000000000001" hidden="1" customHeight="1" thickBot="1">
      <c r="A609" s="424" t="e">
        <f>#REF!</f>
        <v>#REF!</v>
      </c>
      <c r="B609" s="585" t="e">
        <f>#REF!</f>
        <v>#REF!</v>
      </c>
      <c r="C609" s="585" t="e">
        <f>#REF!</f>
        <v>#REF!</v>
      </c>
      <c r="D609" s="687"/>
      <c r="E609" s="581"/>
      <c r="F609" s="683"/>
      <c r="G609" s="684"/>
      <c r="H609" s="582"/>
      <c r="I609" s="582"/>
      <c r="J609" s="5"/>
      <c r="K609" s="5"/>
      <c r="L609" s="5"/>
      <c r="M609" s="5"/>
      <c r="N609" s="5"/>
      <c r="O609" s="5"/>
      <c r="P609" s="5"/>
      <c r="Q609" s="5"/>
      <c r="R609" s="5"/>
      <c r="S609" s="65"/>
      <c r="T609" s="14"/>
      <c r="U609" s="14"/>
      <c r="V609" s="14"/>
    </row>
    <row r="610" spans="1:22" ht="20.100000000000001" hidden="1" customHeight="1">
      <c r="A610" s="3"/>
      <c r="B610" s="591"/>
      <c r="C610" s="591"/>
      <c r="D610" s="235"/>
      <c r="E610" s="591"/>
      <c r="F610" s="688"/>
      <c r="G610" s="689"/>
      <c r="H610" s="584"/>
      <c r="I610" s="584"/>
    </row>
    <row r="611" spans="1:22" s="2" customFormat="1" ht="20.100000000000001" hidden="1" customHeight="1" thickBot="1">
      <c r="A611" s="690" t="s">
        <v>715</v>
      </c>
      <c r="B611" s="691"/>
      <c r="C611" s="691"/>
      <c r="D611" s="691"/>
      <c r="E611" s="238"/>
      <c r="F611" s="82"/>
      <c r="G611" s="82"/>
      <c r="H611" s="82"/>
      <c r="I611" s="82"/>
      <c r="J611" s="5"/>
      <c r="K611" s="5"/>
      <c r="L611" s="5"/>
      <c r="M611" s="5"/>
      <c r="N611" s="5"/>
      <c r="O611" s="5"/>
      <c r="P611" s="5"/>
      <c r="Q611" s="5"/>
      <c r="R611" s="5"/>
      <c r="S611" s="65"/>
      <c r="T611" s="14"/>
      <c r="U611" s="14"/>
      <c r="V611" s="14"/>
    </row>
    <row r="612" spans="1:22" s="2" customFormat="1" ht="20.100000000000001" hidden="1" customHeight="1">
      <c r="A612" s="429"/>
      <c r="B612" s="434" t="s">
        <v>559</v>
      </c>
      <c r="C612" s="434" t="s">
        <v>558</v>
      </c>
      <c r="D612" s="430" t="s">
        <v>182</v>
      </c>
      <c r="E612" s="581"/>
      <c r="F612" s="683"/>
      <c r="G612" s="684"/>
      <c r="H612" s="582"/>
      <c r="I612" s="582"/>
      <c r="J612" s="5"/>
      <c r="K612" s="5"/>
      <c r="L612" s="5"/>
      <c r="M612" s="5"/>
      <c r="N612" s="5"/>
      <c r="O612" s="5"/>
      <c r="P612" s="5"/>
      <c r="Q612" s="5"/>
      <c r="R612" s="5"/>
      <c r="S612" s="65"/>
      <c r="T612" s="14"/>
      <c r="U612" s="14"/>
      <c r="V612" s="14"/>
    </row>
    <row r="613" spans="1:22" s="2" customFormat="1" ht="20.100000000000001" hidden="1" customHeight="1">
      <c r="A613" s="423" t="s">
        <v>603</v>
      </c>
      <c r="B613" s="586" t="e">
        <f>B573+#REF!</f>
        <v>#REF!</v>
      </c>
      <c r="C613" s="586" t="e">
        <f>C573+#REF!</f>
        <v>#REF!</v>
      </c>
      <c r="D613" s="580" t="e">
        <f>B613+C613</f>
        <v>#REF!</v>
      </c>
      <c r="E613" s="581"/>
      <c r="F613" s="683"/>
      <c r="G613" s="684"/>
      <c r="H613" s="582"/>
      <c r="I613" s="582"/>
      <c r="J613" s="5"/>
      <c r="K613" s="5"/>
      <c r="L613" s="5"/>
      <c r="M613" s="5"/>
      <c r="N613" s="5"/>
      <c r="O613" s="5"/>
      <c r="P613" s="5"/>
      <c r="Q613" s="5"/>
      <c r="R613" s="5"/>
      <c r="S613" s="65"/>
      <c r="T613" s="14"/>
      <c r="U613" s="14"/>
      <c r="V613" s="14"/>
    </row>
    <row r="614" spans="1:22" s="2" customFormat="1" ht="20.100000000000001" hidden="1" customHeight="1">
      <c r="A614" s="423" t="s">
        <v>604</v>
      </c>
      <c r="B614" s="586" t="e">
        <f>B574+#REF!</f>
        <v>#REF!</v>
      </c>
      <c r="C614" s="586" t="e">
        <f>C574+#REF!</f>
        <v>#REF!</v>
      </c>
      <c r="D614" s="580" t="e">
        <f>B614+C614</f>
        <v>#REF!</v>
      </c>
      <c r="E614" s="581"/>
      <c r="F614" s="683"/>
      <c r="G614" s="684"/>
      <c r="H614" s="582"/>
      <c r="I614" s="582"/>
      <c r="J614" s="5"/>
      <c r="K614" s="5"/>
      <c r="L614" s="5"/>
      <c r="M614" s="5"/>
      <c r="N614" s="5"/>
      <c r="O614" s="5"/>
      <c r="P614" s="5"/>
      <c r="Q614" s="5"/>
      <c r="R614" s="5"/>
      <c r="S614" s="65"/>
      <c r="T614" s="14"/>
      <c r="U614" s="14"/>
      <c r="V614" s="14"/>
    </row>
    <row r="615" spans="1:22" s="2" customFormat="1" ht="20.100000000000001" hidden="1" customHeight="1">
      <c r="A615" s="423" t="s">
        <v>605</v>
      </c>
      <c r="B615" s="586" t="e">
        <f>B575+#REF!</f>
        <v>#REF!</v>
      </c>
      <c r="C615" s="586" t="e">
        <f>C575+#REF!</f>
        <v>#REF!</v>
      </c>
      <c r="D615" s="511" t="e">
        <f>B615+C615</f>
        <v>#REF!</v>
      </c>
      <c r="E615" s="581"/>
      <c r="F615" s="683"/>
      <c r="G615" s="684"/>
      <c r="H615" s="582"/>
      <c r="I615" s="582"/>
      <c r="J615" s="5"/>
      <c r="K615" s="5"/>
      <c r="L615" s="5"/>
      <c r="M615" s="5"/>
      <c r="N615" s="5"/>
      <c r="O615" s="5"/>
      <c r="P615" s="5"/>
      <c r="Q615" s="5"/>
      <c r="R615" s="5"/>
      <c r="S615" s="65"/>
      <c r="T615" s="14"/>
      <c r="U615" s="14"/>
      <c r="V615" s="14"/>
    </row>
    <row r="616" spans="1:22" s="2" customFormat="1" ht="20.100000000000001" hidden="1" customHeight="1" thickBot="1">
      <c r="A616" s="424" t="s">
        <v>177</v>
      </c>
      <c r="B616" s="585" t="e">
        <f>B576+#REF!</f>
        <v>#REF!</v>
      </c>
      <c r="C616" s="585" t="e">
        <f>C576+#REF!</f>
        <v>#REF!</v>
      </c>
      <c r="D616" s="432" t="e">
        <f>B616+C616</f>
        <v>#REF!</v>
      </c>
      <c r="E616" s="581"/>
      <c r="F616" s="683"/>
      <c r="G616" s="684"/>
      <c r="H616" s="582"/>
      <c r="I616" s="582"/>
      <c r="J616" s="5"/>
      <c r="K616" s="5"/>
      <c r="L616" s="5"/>
      <c r="M616" s="5"/>
      <c r="N616" s="5"/>
      <c r="O616" s="5"/>
      <c r="P616" s="5"/>
      <c r="Q616" s="5"/>
      <c r="R616" s="5"/>
      <c r="S616" s="65"/>
      <c r="T616" s="14"/>
      <c r="U616" s="14"/>
      <c r="V616" s="14"/>
    </row>
    <row r="617" spans="1:22" s="2" customFormat="1" ht="20.100000000000001" hidden="1" customHeight="1">
      <c r="A617" s="320"/>
      <c r="B617" s="581"/>
      <c r="C617" s="581"/>
      <c r="D617" s="581"/>
      <c r="E617" s="581"/>
      <c r="F617" s="581"/>
      <c r="G617" s="582"/>
      <c r="H617" s="582"/>
      <c r="I617" s="582"/>
      <c r="J617" s="5"/>
      <c r="K617" s="5"/>
      <c r="L617" s="5"/>
      <c r="M617" s="5"/>
      <c r="N617" s="5"/>
      <c r="O617" s="5"/>
      <c r="P617" s="5"/>
      <c r="Q617" s="5"/>
      <c r="R617" s="5"/>
      <c r="S617" s="65"/>
      <c r="T617" s="14"/>
      <c r="U617" s="14"/>
      <c r="V617" s="14"/>
    </row>
    <row r="618" spans="1:22" s="2" customFormat="1" ht="20.100000000000001" hidden="1" customHeight="1" thickBot="1">
      <c r="A618" s="690" t="s">
        <v>715</v>
      </c>
      <c r="B618" s="691"/>
      <c r="C618" s="692"/>
      <c r="D618" s="692"/>
      <c r="E618" s="238"/>
      <c r="F618" s="82"/>
      <c r="G618" s="82"/>
      <c r="H618" s="82"/>
      <c r="I618" s="82"/>
      <c r="J618" s="5"/>
      <c r="K618" s="5"/>
      <c r="L618" s="5"/>
      <c r="M618" s="5"/>
      <c r="N618" s="5"/>
      <c r="O618" s="5"/>
      <c r="P618" s="5"/>
      <c r="Q618" s="5"/>
      <c r="R618" s="5"/>
      <c r="S618" s="65"/>
      <c r="T618" s="14"/>
      <c r="U618" s="14"/>
      <c r="V618" s="14"/>
    </row>
    <row r="619" spans="1:22" s="2" customFormat="1" ht="20.100000000000001" hidden="1" customHeight="1">
      <c r="A619" s="429" t="s">
        <v>709</v>
      </c>
      <c r="B619" s="493" t="s">
        <v>707</v>
      </c>
      <c r="C619" s="434" t="s">
        <v>711</v>
      </c>
      <c r="D619" s="430" t="s">
        <v>671</v>
      </c>
      <c r="E619" s="581"/>
      <c r="F619" s="683"/>
      <c r="G619" s="684"/>
      <c r="H619" s="582"/>
      <c r="I619" s="582"/>
      <c r="J619" s="5"/>
      <c r="K619" s="5"/>
      <c r="L619" s="5"/>
      <c r="M619" s="5"/>
      <c r="N619" s="5"/>
      <c r="O619" s="5"/>
      <c r="P619" s="5"/>
      <c r="Q619" s="5"/>
      <c r="R619" s="5"/>
      <c r="S619" s="65"/>
      <c r="T619" s="14"/>
      <c r="U619" s="14"/>
      <c r="V619" s="14"/>
    </row>
    <row r="620" spans="1:22" s="2" customFormat="1" ht="20.100000000000001" hidden="1" customHeight="1">
      <c r="A620" s="423" t="e">
        <f>A580+A607</f>
        <v>#REF!</v>
      </c>
      <c r="B620" s="586" t="e">
        <f>B580+B607</f>
        <v>#REF!</v>
      </c>
      <c r="C620" s="586" t="e">
        <f>A620+B620</f>
        <v>#REF!</v>
      </c>
      <c r="D620" s="685" t="e">
        <f>C620+C622</f>
        <v>#REF!</v>
      </c>
      <c r="E620" s="581"/>
      <c r="F620" s="683"/>
      <c r="G620" s="684"/>
      <c r="H620" s="582"/>
      <c r="I620" s="582"/>
      <c r="J620" s="5"/>
      <c r="K620" s="5"/>
      <c r="L620" s="5"/>
      <c r="M620" s="5"/>
      <c r="N620" s="5"/>
      <c r="O620" s="5"/>
      <c r="P620" s="5"/>
      <c r="Q620" s="5"/>
      <c r="R620" s="5"/>
      <c r="S620" s="65"/>
      <c r="T620" s="14"/>
      <c r="U620" s="14"/>
      <c r="V620" s="14"/>
    </row>
    <row r="621" spans="1:22" s="2" customFormat="1" ht="20.100000000000001" hidden="1" customHeight="1">
      <c r="A621" s="423" t="s">
        <v>710</v>
      </c>
      <c r="B621" s="586" t="s">
        <v>708</v>
      </c>
      <c r="C621" s="586" t="s">
        <v>712</v>
      </c>
      <c r="D621" s="686"/>
      <c r="E621" s="581"/>
      <c r="F621" s="683"/>
      <c r="G621" s="684"/>
      <c r="H621" s="582"/>
      <c r="I621" s="582"/>
      <c r="J621" s="5"/>
      <c r="K621" s="5"/>
      <c r="L621" s="5"/>
      <c r="M621" s="5"/>
      <c r="N621" s="5"/>
      <c r="O621" s="5"/>
      <c r="P621" s="5"/>
      <c r="Q621" s="5"/>
      <c r="R621" s="5"/>
      <c r="S621" s="65"/>
      <c r="T621" s="14"/>
      <c r="U621" s="14"/>
      <c r="V621" s="14"/>
    </row>
    <row r="622" spans="1:22" s="2" customFormat="1" ht="20.100000000000001" hidden="1" customHeight="1" thickBot="1">
      <c r="A622" s="424" t="e">
        <f>A582+A609</f>
        <v>#REF!</v>
      </c>
      <c r="B622" s="585" t="e">
        <f>B582+B609</f>
        <v>#REF!</v>
      </c>
      <c r="C622" s="585" t="e">
        <f>A622+B622</f>
        <v>#REF!</v>
      </c>
      <c r="D622" s="687"/>
      <c r="E622" s="581"/>
      <c r="F622" s="683"/>
      <c r="G622" s="684"/>
      <c r="H622" s="582"/>
      <c r="I622" s="582"/>
      <c r="J622" s="5"/>
      <c r="K622" s="5"/>
      <c r="L622" s="5"/>
      <c r="M622" s="5"/>
      <c r="N622" s="5"/>
      <c r="O622" s="5"/>
      <c r="P622" s="5"/>
      <c r="Q622" s="5"/>
      <c r="R622" s="5"/>
      <c r="S622" s="65"/>
      <c r="T622" s="14"/>
      <c r="U622" s="14"/>
      <c r="V622" s="14"/>
    </row>
    <row r="623" spans="1:22" ht="183.75" hidden="1" customHeight="1">
      <c r="A623" s="794" t="s">
        <v>528</v>
      </c>
      <c r="B623" s="795"/>
      <c r="C623" s="795"/>
      <c r="D623" s="795"/>
      <c r="E623" s="795"/>
      <c r="F623" s="795"/>
      <c r="G623" s="795"/>
      <c r="H623" s="795"/>
      <c r="I623" s="795"/>
      <c r="J623" s="122"/>
      <c r="K623" s="122"/>
      <c r="L623" s="122"/>
      <c r="M623" s="122"/>
      <c r="N623" s="122"/>
      <c r="O623" s="122"/>
      <c r="P623" s="122"/>
      <c r="Q623" s="122"/>
      <c r="R623" s="122"/>
      <c r="S623" s="65"/>
    </row>
    <row r="624" spans="1:22" s="2" customFormat="1" ht="30" customHeight="1">
      <c r="A624" s="7"/>
      <c r="B624" s="238"/>
      <c r="C624" s="238"/>
      <c r="D624" s="238"/>
      <c r="E624" s="238"/>
      <c r="F624" s="238"/>
      <c r="G624" s="238"/>
      <c r="H624" s="82"/>
      <c r="I624" s="82"/>
      <c r="J624" s="5"/>
      <c r="K624" s="5"/>
      <c r="L624" s="5"/>
      <c r="M624" s="5"/>
      <c r="N624" s="5"/>
      <c r="O624" s="5"/>
      <c r="P624" s="5"/>
      <c r="Q624" s="5"/>
      <c r="R624" s="5"/>
      <c r="S624" s="65"/>
      <c r="T624" s="14"/>
      <c r="U624" s="14"/>
      <c r="V624" s="14"/>
    </row>
    <row r="625" spans="1:22" s="2" customFormat="1" ht="30" customHeight="1">
      <c r="A625" s="3"/>
      <c r="B625" s="233"/>
      <c r="C625" s="234"/>
      <c r="D625" s="235"/>
      <c r="E625" s="233"/>
      <c r="F625" s="235"/>
      <c r="G625" s="233"/>
      <c r="H625" s="82"/>
      <c r="I625" s="82"/>
      <c r="J625" s="5"/>
      <c r="K625" s="5"/>
      <c r="L625" s="5"/>
      <c r="M625" s="5"/>
      <c r="N625" s="5"/>
      <c r="O625" s="5"/>
      <c r="P625" s="5"/>
      <c r="Q625" s="5"/>
      <c r="R625" s="5"/>
      <c r="S625" s="125"/>
      <c r="T625" s="14"/>
      <c r="U625" s="14"/>
      <c r="V625" s="14"/>
    </row>
    <row r="641" spans="1:47" s="238" customFormat="1" ht="16.5">
      <c r="A641" s="35"/>
      <c r="B641" s="176"/>
      <c r="C641" s="234"/>
      <c r="D641" s="234"/>
      <c r="F641" s="234"/>
      <c r="H641" s="82"/>
      <c r="I641" s="82"/>
      <c r="J641" s="5"/>
      <c r="K641" s="5"/>
      <c r="L641" s="5"/>
      <c r="M641" s="5"/>
      <c r="N641" s="5"/>
      <c r="O641" s="5"/>
      <c r="P641" s="5"/>
      <c r="Q641" s="5"/>
      <c r="R641" s="5"/>
      <c r="S641" s="125"/>
      <c r="T641" s="15"/>
      <c r="U641" s="15"/>
      <c r="V641" s="15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s="238" customFormat="1" ht="17.25">
      <c r="A642" s="130"/>
      <c r="B642" s="239"/>
      <c r="C642" s="234"/>
      <c r="D642" s="234"/>
      <c r="F642" s="234"/>
      <c r="H642" s="82"/>
      <c r="I642" s="82"/>
      <c r="J642" s="5"/>
      <c r="K642" s="5"/>
      <c r="L642" s="5"/>
      <c r="M642" s="5"/>
      <c r="N642" s="5"/>
      <c r="O642" s="5"/>
      <c r="P642" s="5"/>
      <c r="Q642" s="5"/>
      <c r="R642" s="5"/>
      <c r="S642" s="125"/>
      <c r="T642" s="15"/>
      <c r="U642" s="15"/>
      <c r="V642" s="15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s="238" customFormat="1">
      <c r="A643" s="131"/>
      <c r="B643" s="234"/>
      <c r="C643" s="234"/>
      <c r="D643" s="234"/>
      <c r="F643" s="234"/>
      <c r="H643" s="82"/>
      <c r="I643" s="82"/>
      <c r="J643" s="5"/>
      <c r="K643" s="5"/>
      <c r="L643" s="5"/>
      <c r="M643" s="5"/>
      <c r="N643" s="5"/>
      <c r="O643" s="5"/>
      <c r="P643" s="5"/>
      <c r="Q643" s="5"/>
      <c r="R643" s="5"/>
      <c r="S643" s="125"/>
      <c r="T643" s="15"/>
      <c r="U643" s="15"/>
      <c r="V643" s="15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s="238" customFormat="1">
      <c r="A644" s="131"/>
      <c r="B644" s="234"/>
      <c r="C644" s="234"/>
      <c r="D644" s="234"/>
      <c r="F644" s="234"/>
      <c r="H644" s="82"/>
      <c r="I644" s="82"/>
      <c r="J644" s="5"/>
      <c r="K644" s="5"/>
      <c r="L644" s="5"/>
      <c r="M644" s="5"/>
      <c r="N644" s="5"/>
      <c r="O644" s="5"/>
      <c r="P644" s="5"/>
      <c r="Q644" s="5"/>
      <c r="R644" s="5"/>
      <c r="S644" s="125"/>
      <c r="T644" s="15"/>
      <c r="U644" s="15"/>
      <c r="V644" s="15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s="238" customFormat="1">
      <c r="A645" s="131"/>
      <c r="B645" s="234"/>
      <c r="C645" s="234"/>
      <c r="D645" s="234"/>
      <c r="F645" s="234"/>
      <c r="H645" s="82"/>
      <c r="I645" s="82"/>
      <c r="J645" s="5"/>
      <c r="K645" s="5"/>
      <c r="L645" s="5"/>
      <c r="M645" s="5"/>
      <c r="N645" s="5"/>
      <c r="O645" s="5"/>
      <c r="P645" s="5"/>
      <c r="Q645" s="5"/>
      <c r="R645" s="5"/>
      <c r="S645" s="125"/>
      <c r="T645" s="15"/>
      <c r="U645" s="15"/>
      <c r="V645" s="15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s="238" customFormat="1">
      <c r="A646" s="131"/>
      <c r="B646" s="234"/>
      <c r="C646" s="234"/>
      <c r="D646" s="234"/>
      <c r="F646" s="234"/>
      <c r="H646" s="82"/>
      <c r="I646" s="82"/>
      <c r="J646" s="5"/>
      <c r="K646" s="5"/>
      <c r="L646" s="5"/>
      <c r="M646" s="5"/>
      <c r="N646" s="5"/>
      <c r="O646" s="5"/>
      <c r="P646" s="5"/>
      <c r="Q646" s="5"/>
      <c r="R646" s="5"/>
      <c r="S646" s="125"/>
      <c r="T646" s="15"/>
      <c r="U646" s="15"/>
      <c r="V646" s="15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s="238" customFormat="1">
      <c r="A647" s="131"/>
      <c r="B647" s="234"/>
      <c r="C647" s="234"/>
      <c r="D647" s="234"/>
      <c r="F647" s="234"/>
      <c r="H647" s="82"/>
      <c r="I647" s="82"/>
      <c r="J647" s="5"/>
      <c r="K647" s="5"/>
      <c r="L647" s="5"/>
      <c r="M647" s="5"/>
      <c r="N647" s="5"/>
      <c r="O647" s="5"/>
      <c r="P647" s="5"/>
      <c r="Q647" s="5"/>
      <c r="R647" s="5"/>
      <c r="S647" s="125"/>
      <c r="T647" s="15"/>
      <c r="U647" s="15"/>
      <c r="V647" s="15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</sheetData>
  <mergeCells count="1958">
    <mergeCell ref="F563:G563"/>
    <mergeCell ref="F562:G562"/>
    <mergeCell ref="F561:G561"/>
    <mergeCell ref="F560:G560"/>
    <mergeCell ref="F559:G559"/>
    <mergeCell ref="A233:A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235:A236"/>
    <mergeCell ref="J235:J236"/>
    <mergeCell ref="K235:K236"/>
    <mergeCell ref="L235:L236"/>
    <mergeCell ref="M235:M236"/>
    <mergeCell ref="N235:N236"/>
    <mergeCell ref="O235:O236"/>
    <mergeCell ref="P235:P236"/>
    <mergeCell ref="Q235:Q236"/>
    <mergeCell ref="A516:A517"/>
    <mergeCell ref="J516:J517"/>
    <mergeCell ref="K516:K517"/>
    <mergeCell ref="L516:L517"/>
    <mergeCell ref="M516:M517"/>
    <mergeCell ref="N516:N517"/>
    <mergeCell ref="Q512:Q513"/>
    <mergeCell ref="A514:A515"/>
    <mergeCell ref="J514:J515"/>
    <mergeCell ref="A229:A230"/>
    <mergeCell ref="J229:J230"/>
    <mergeCell ref="K229:K230"/>
    <mergeCell ref="L229:L230"/>
    <mergeCell ref="M229:M230"/>
    <mergeCell ref="N229:N230"/>
    <mergeCell ref="O229:O230"/>
    <mergeCell ref="P229:P230"/>
    <mergeCell ref="Q229:Q230"/>
    <mergeCell ref="A231:A232"/>
    <mergeCell ref="J231:J232"/>
    <mergeCell ref="K231:K232"/>
    <mergeCell ref="L231:L232"/>
    <mergeCell ref="M231:M232"/>
    <mergeCell ref="N231:N232"/>
    <mergeCell ref="O231:O232"/>
    <mergeCell ref="P231:P232"/>
    <mergeCell ref="Q231:Q232"/>
    <mergeCell ref="A225:A226"/>
    <mergeCell ref="J225:J226"/>
    <mergeCell ref="K225:K226"/>
    <mergeCell ref="L225:L226"/>
    <mergeCell ref="M225:M226"/>
    <mergeCell ref="N225:N226"/>
    <mergeCell ref="O225:O226"/>
    <mergeCell ref="P225:P226"/>
    <mergeCell ref="Q225:Q226"/>
    <mergeCell ref="A227:A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K514:K515"/>
    <mergeCell ref="L514:L515"/>
    <mergeCell ref="M514:M515"/>
    <mergeCell ref="N514:N515"/>
    <mergeCell ref="Q514:Q515"/>
    <mergeCell ref="A512:A513"/>
    <mergeCell ref="J512:J513"/>
    <mergeCell ref="K512:K513"/>
    <mergeCell ref="L512:L513"/>
    <mergeCell ref="M512:M513"/>
    <mergeCell ref="N512:N513"/>
    <mergeCell ref="P512:P513"/>
    <mergeCell ref="P514:P515"/>
    <mergeCell ref="P516:P517"/>
    <mergeCell ref="O512:O513"/>
    <mergeCell ref="Q516:Q517"/>
    <mergeCell ref="O514:O515"/>
    <mergeCell ref="O516:O517"/>
    <mergeCell ref="A510:A511"/>
    <mergeCell ref="J510:J511"/>
    <mergeCell ref="K510:K511"/>
    <mergeCell ref="L510:L511"/>
    <mergeCell ref="M510:M511"/>
    <mergeCell ref="N510:N511"/>
    <mergeCell ref="Q510:Q511"/>
    <mergeCell ref="A508:A509"/>
    <mergeCell ref="J508:J509"/>
    <mergeCell ref="K508:K509"/>
    <mergeCell ref="L508:L509"/>
    <mergeCell ref="M508:M509"/>
    <mergeCell ref="N508:N509"/>
    <mergeCell ref="P508:P509"/>
    <mergeCell ref="P510:P511"/>
    <mergeCell ref="O508:O509"/>
    <mergeCell ref="O510:O511"/>
    <mergeCell ref="Q508:Q509"/>
    <mergeCell ref="A506:A507"/>
    <mergeCell ref="J506:J507"/>
    <mergeCell ref="K506:K507"/>
    <mergeCell ref="L506:L507"/>
    <mergeCell ref="M506:M507"/>
    <mergeCell ref="N506:N507"/>
    <mergeCell ref="Q506:Q507"/>
    <mergeCell ref="A504:A505"/>
    <mergeCell ref="J504:J505"/>
    <mergeCell ref="K504:K505"/>
    <mergeCell ref="L504:L505"/>
    <mergeCell ref="M504:M505"/>
    <mergeCell ref="N504:N505"/>
    <mergeCell ref="P504:P505"/>
    <mergeCell ref="P506:P507"/>
    <mergeCell ref="O504:O505"/>
    <mergeCell ref="O506:O507"/>
    <mergeCell ref="Q504:Q505"/>
    <mergeCell ref="A502:A503"/>
    <mergeCell ref="J502:J503"/>
    <mergeCell ref="K502:K503"/>
    <mergeCell ref="L502:L503"/>
    <mergeCell ref="M502:M503"/>
    <mergeCell ref="N502:N503"/>
    <mergeCell ref="Q502:Q503"/>
    <mergeCell ref="A500:A501"/>
    <mergeCell ref="J500:J501"/>
    <mergeCell ref="K500:K501"/>
    <mergeCell ref="L500:L501"/>
    <mergeCell ref="M500:M501"/>
    <mergeCell ref="N500:N501"/>
    <mergeCell ref="P500:P501"/>
    <mergeCell ref="P502:P503"/>
    <mergeCell ref="O500:O501"/>
    <mergeCell ref="O502:O503"/>
    <mergeCell ref="Q500:Q501"/>
    <mergeCell ref="A496:A497"/>
    <mergeCell ref="J496:J497"/>
    <mergeCell ref="K496:K497"/>
    <mergeCell ref="L496:L497"/>
    <mergeCell ref="M496:M497"/>
    <mergeCell ref="N496:N497"/>
    <mergeCell ref="Q496:Q497"/>
    <mergeCell ref="A494:A495"/>
    <mergeCell ref="J494:J495"/>
    <mergeCell ref="K494:K495"/>
    <mergeCell ref="L494:L495"/>
    <mergeCell ref="M494:M495"/>
    <mergeCell ref="N494:N495"/>
    <mergeCell ref="P494:P495"/>
    <mergeCell ref="P496:P497"/>
    <mergeCell ref="O494:O495"/>
    <mergeCell ref="O496:O497"/>
    <mergeCell ref="Q494:Q495"/>
    <mergeCell ref="A488:A489"/>
    <mergeCell ref="J488:J489"/>
    <mergeCell ref="K488:K489"/>
    <mergeCell ref="L488:L489"/>
    <mergeCell ref="M488:M489"/>
    <mergeCell ref="N488:N489"/>
    <mergeCell ref="Q488:Q489"/>
    <mergeCell ref="A486:A487"/>
    <mergeCell ref="J486:J487"/>
    <mergeCell ref="K486:K487"/>
    <mergeCell ref="L486:L487"/>
    <mergeCell ref="M486:M487"/>
    <mergeCell ref="N486:N487"/>
    <mergeCell ref="P486:P487"/>
    <mergeCell ref="P488:P489"/>
    <mergeCell ref="A492:A493"/>
    <mergeCell ref="J492:J493"/>
    <mergeCell ref="K492:K493"/>
    <mergeCell ref="L492:L493"/>
    <mergeCell ref="M492:M493"/>
    <mergeCell ref="N492:N493"/>
    <mergeCell ref="Q492:Q493"/>
    <mergeCell ref="A490:A491"/>
    <mergeCell ref="J490:J491"/>
    <mergeCell ref="K490:K491"/>
    <mergeCell ref="L490:L491"/>
    <mergeCell ref="M490:M491"/>
    <mergeCell ref="N490:N491"/>
    <mergeCell ref="P490:P491"/>
    <mergeCell ref="P492:P493"/>
    <mergeCell ref="Q490:Q491"/>
    <mergeCell ref="Q486:Q487"/>
    <mergeCell ref="A484:A485"/>
    <mergeCell ref="J484:J485"/>
    <mergeCell ref="K484:K485"/>
    <mergeCell ref="L484:L485"/>
    <mergeCell ref="M484:M485"/>
    <mergeCell ref="N484:N485"/>
    <mergeCell ref="Q484:Q485"/>
    <mergeCell ref="A479:G479"/>
    <mergeCell ref="J479:Q479"/>
    <mergeCell ref="A480:A481"/>
    <mergeCell ref="K480:Q480"/>
    <mergeCell ref="A482:A483"/>
    <mergeCell ref="J482:J483"/>
    <mergeCell ref="K482:K483"/>
    <mergeCell ref="L482:L483"/>
    <mergeCell ref="M482:M483"/>
    <mergeCell ref="N482:N483"/>
    <mergeCell ref="P482:P483"/>
    <mergeCell ref="P484:P485"/>
    <mergeCell ref="Q482:Q483"/>
    <mergeCell ref="A473:A474"/>
    <mergeCell ref="J473:J474"/>
    <mergeCell ref="K473:K474"/>
    <mergeCell ref="L473:L474"/>
    <mergeCell ref="M473:M474"/>
    <mergeCell ref="N473:N474"/>
    <mergeCell ref="Q469:Q470"/>
    <mergeCell ref="A471:A472"/>
    <mergeCell ref="J471:J472"/>
    <mergeCell ref="K471:K472"/>
    <mergeCell ref="L471:L472"/>
    <mergeCell ref="M471:M472"/>
    <mergeCell ref="N471:N472"/>
    <mergeCell ref="Q471:Q472"/>
    <mergeCell ref="A469:A470"/>
    <mergeCell ref="J469:J470"/>
    <mergeCell ref="K469:K470"/>
    <mergeCell ref="L469:L470"/>
    <mergeCell ref="M469:M470"/>
    <mergeCell ref="N469:N470"/>
    <mergeCell ref="P469:P470"/>
    <mergeCell ref="P471:P472"/>
    <mergeCell ref="P473:P474"/>
    <mergeCell ref="Q473:Q474"/>
    <mergeCell ref="A467:A468"/>
    <mergeCell ref="J467:J468"/>
    <mergeCell ref="K467:K468"/>
    <mergeCell ref="L467:L468"/>
    <mergeCell ref="M467:M468"/>
    <mergeCell ref="N467:N468"/>
    <mergeCell ref="Q467:Q468"/>
    <mergeCell ref="A465:A466"/>
    <mergeCell ref="J465:J466"/>
    <mergeCell ref="K465:K466"/>
    <mergeCell ref="L465:L466"/>
    <mergeCell ref="M465:M466"/>
    <mergeCell ref="N465:N466"/>
    <mergeCell ref="P465:P466"/>
    <mergeCell ref="P467:P468"/>
    <mergeCell ref="O465:O466"/>
    <mergeCell ref="O467:O468"/>
    <mergeCell ref="Q465:Q466"/>
    <mergeCell ref="A463:A464"/>
    <mergeCell ref="J463:J464"/>
    <mergeCell ref="K463:K464"/>
    <mergeCell ref="L463:L464"/>
    <mergeCell ref="M463:M464"/>
    <mergeCell ref="N463:N464"/>
    <mergeCell ref="Q463:Q464"/>
    <mergeCell ref="A461:A462"/>
    <mergeCell ref="J461:J462"/>
    <mergeCell ref="K461:K462"/>
    <mergeCell ref="L461:L462"/>
    <mergeCell ref="M461:M462"/>
    <mergeCell ref="N461:N462"/>
    <mergeCell ref="P461:P462"/>
    <mergeCell ref="P463:P464"/>
    <mergeCell ref="O461:O462"/>
    <mergeCell ref="O463:O464"/>
    <mergeCell ref="Q461:Q462"/>
    <mergeCell ref="A459:A460"/>
    <mergeCell ref="J459:J460"/>
    <mergeCell ref="K459:K460"/>
    <mergeCell ref="L459:L460"/>
    <mergeCell ref="M459:M460"/>
    <mergeCell ref="N459:N460"/>
    <mergeCell ref="Q459:Q460"/>
    <mergeCell ref="A457:A458"/>
    <mergeCell ref="J457:J458"/>
    <mergeCell ref="K457:K458"/>
    <mergeCell ref="L457:L458"/>
    <mergeCell ref="M457:M458"/>
    <mergeCell ref="N457:N458"/>
    <mergeCell ref="P457:P458"/>
    <mergeCell ref="P459:P460"/>
    <mergeCell ref="O457:O458"/>
    <mergeCell ref="O459:O460"/>
    <mergeCell ref="Q457:Q458"/>
    <mergeCell ref="Q445:Q446"/>
    <mergeCell ref="A447:A448"/>
    <mergeCell ref="A455:A456"/>
    <mergeCell ref="J455:J456"/>
    <mergeCell ref="K455:K456"/>
    <mergeCell ref="L455:L456"/>
    <mergeCell ref="M455:M456"/>
    <mergeCell ref="N455:N456"/>
    <mergeCell ref="Q455:Q456"/>
    <mergeCell ref="A451:A452"/>
    <mergeCell ref="J451:J452"/>
    <mergeCell ref="K451:K452"/>
    <mergeCell ref="L451:L452"/>
    <mergeCell ref="M451:M452"/>
    <mergeCell ref="N451:N452"/>
    <mergeCell ref="P455:P456"/>
    <mergeCell ref="O455:O456"/>
    <mergeCell ref="J447:J448"/>
    <mergeCell ref="K447:K448"/>
    <mergeCell ref="L447:L448"/>
    <mergeCell ref="M447:M448"/>
    <mergeCell ref="N447:N448"/>
    <mergeCell ref="O447:O448"/>
    <mergeCell ref="P447:P448"/>
    <mergeCell ref="Q447:Q448"/>
    <mergeCell ref="Q451:Q452"/>
    <mergeCell ref="P451:P452"/>
    <mergeCell ref="Q439:Q440"/>
    <mergeCell ref="A441:A442"/>
    <mergeCell ref="J441:J442"/>
    <mergeCell ref="K441:K442"/>
    <mergeCell ref="L441:L442"/>
    <mergeCell ref="M441:M442"/>
    <mergeCell ref="N441:N442"/>
    <mergeCell ref="Q441:Q442"/>
    <mergeCell ref="A439:A440"/>
    <mergeCell ref="J439:J440"/>
    <mergeCell ref="K439:K440"/>
    <mergeCell ref="L439:L440"/>
    <mergeCell ref="M439:M440"/>
    <mergeCell ref="N439:N440"/>
    <mergeCell ref="Q443:Q444"/>
    <mergeCell ref="A449:A450"/>
    <mergeCell ref="J449:J450"/>
    <mergeCell ref="K449:K450"/>
    <mergeCell ref="L449:L450"/>
    <mergeCell ref="M449:M450"/>
    <mergeCell ref="N449:N450"/>
    <mergeCell ref="Q449:Q450"/>
    <mergeCell ref="A443:A444"/>
    <mergeCell ref="J443:J444"/>
    <mergeCell ref="K443:K444"/>
    <mergeCell ref="L443:L444"/>
    <mergeCell ref="M443:M444"/>
    <mergeCell ref="N443:N444"/>
    <mergeCell ref="A445:A446"/>
    <mergeCell ref="J445:J446"/>
    <mergeCell ref="K445:K446"/>
    <mergeCell ref="L445:L446"/>
    <mergeCell ref="Q435:Q436"/>
    <mergeCell ref="A437:A438"/>
    <mergeCell ref="J437:J438"/>
    <mergeCell ref="K437:K438"/>
    <mergeCell ref="L437:L438"/>
    <mergeCell ref="M437:M438"/>
    <mergeCell ref="N437:N438"/>
    <mergeCell ref="Q437:Q438"/>
    <mergeCell ref="A432:G432"/>
    <mergeCell ref="J432:Q432"/>
    <mergeCell ref="A433:A434"/>
    <mergeCell ref="K433:Q433"/>
    <mergeCell ref="A435:A436"/>
    <mergeCell ref="J435:J436"/>
    <mergeCell ref="K435:K436"/>
    <mergeCell ref="L435:L436"/>
    <mergeCell ref="M435:M436"/>
    <mergeCell ref="N435:N436"/>
    <mergeCell ref="J374:J375"/>
    <mergeCell ref="K374:K375"/>
    <mergeCell ref="L374:L375"/>
    <mergeCell ref="M374:M375"/>
    <mergeCell ref="N374:N375"/>
    <mergeCell ref="Q374:Q375"/>
    <mergeCell ref="A419:A420"/>
    <mergeCell ref="J419:J420"/>
    <mergeCell ref="K419:K420"/>
    <mergeCell ref="L419:L420"/>
    <mergeCell ref="M419:M420"/>
    <mergeCell ref="N419:N420"/>
    <mergeCell ref="Q415:Q416"/>
    <mergeCell ref="A417:A418"/>
    <mergeCell ref="J417:J418"/>
    <mergeCell ref="K417:K418"/>
    <mergeCell ref="L417:L418"/>
    <mergeCell ref="M417:M418"/>
    <mergeCell ref="N417:N418"/>
    <mergeCell ref="Q417:Q418"/>
    <mergeCell ref="A415:A416"/>
    <mergeCell ref="J415:J416"/>
    <mergeCell ref="K415:K416"/>
    <mergeCell ref="L415:L416"/>
    <mergeCell ref="M415:M416"/>
    <mergeCell ref="N415:N416"/>
    <mergeCell ref="Q411:Q412"/>
    <mergeCell ref="A413:A414"/>
    <mergeCell ref="J413:J414"/>
    <mergeCell ref="K413:K414"/>
    <mergeCell ref="Q413:Q414"/>
    <mergeCell ref="A411:A412"/>
    <mergeCell ref="J411:J412"/>
    <mergeCell ref="K411:K412"/>
    <mergeCell ref="L411:L412"/>
    <mergeCell ref="M411:M412"/>
    <mergeCell ref="N411:N412"/>
    <mergeCell ref="P411:P412"/>
    <mergeCell ref="P413:P414"/>
    <mergeCell ref="P415:P416"/>
    <mergeCell ref="O411:O412"/>
    <mergeCell ref="O413:O414"/>
    <mergeCell ref="O415:O416"/>
    <mergeCell ref="M405:M406"/>
    <mergeCell ref="N405:N406"/>
    <mergeCell ref="Q405:Q406"/>
    <mergeCell ref="Q419:Q420"/>
    <mergeCell ref="Q407:Q408"/>
    <mergeCell ref="A409:A410"/>
    <mergeCell ref="J409:J410"/>
    <mergeCell ref="K409:K410"/>
    <mergeCell ref="L409:L410"/>
    <mergeCell ref="M409:M410"/>
    <mergeCell ref="N409:N410"/>
    <mergeCell ref="Q409:Q410"/>
    <mergeCell ref="A407:A408"/>
    <mergeCell ref="J407:J408"/>
    <mergeCell ref="K407:K408"/>
    <mergeCell ref="L407:L408"/>
    <mergeCell ref="M407:M408"/>
    <mergeCell ref="N407:N408"/>
    <mergeCell ref="P407:P408"/>
    <mergeCell ref="P409:P410"/>
    <mergeCell ref="N413:N414"/>
    <mergeCell ref="Q397:Q398"/>
    <mergeCell ref="A399:A400"/>
    <mergeCell ref="J399:J400"/>
    <mergeCell ref="K399:K400"/>
    <mergeCell ref="L399:L400"/>
    <mergeCell ref="M399:M400"/>
    <mergeCell ref="N399:N400"/>
    <mergeCell ref="Q399:Q400"/>
    <mergeCell ref="A397:A398"/>
    <mergeCell ref="J397:J398"/>
    <mergeCell ref="K397:K398"/>
    <mergeCell ref="L397:L398"/>
    <mergeCell ref="M397:M398"/>
    <mergeCell ref="N397:N398"/>
    <mergeCell ref="P399:P400"/>
    <mergeCell ref="O399:O400"/>
    <mergeCell ref="Q403:Q404"/>
    <mergeCell ref="A403:A404"/>
    <mergeCell ref="J403:J404"/>
    <mergeCell ref="K403:K404"/>
    <mergeCell ref="L403:L404"/>
    <mergeCell ref="M403:M404"/>
    <mergeCell ref="N403:N404"/>
    <mergeCell ref="P403:P404"/>
    <mergeCell ref="O403:O404"/>
    <mergeCell ref="Q389:Q390"/>
    <mergeCell ref="A391:A392"/>
    <mergeCell ref="J391:J392"/>
    <mergeCell ref="K391:K392"/>
    <mergeCell ref="L391:L392"/>
    <mergeCell ref="M391:M392"/>
    <mergeCell ref="N391:N392"/>
    <mergeCell ref="Q391:Q392"/>
    <mergeCell ref="A389:A390"/>
    <mergeCell ref="J389:J390"/>
    <mergeCell ref="K389:K390"/>
    <mergeCell ref="L389:L390"/>
    <mergeCell ref="M389:M390"/>
    <mergeCell ref="N389:N390"/>
    <mergeCell ref="Q393:Q394"/>
    <mergeCell ref="A395:A396"/>
    <mergeCell ref="J395:J396"/>
    <mergeCell ref="K395:K396"/>
    <mergeCell ref="L395:L396"/>
    <mergeCell ref="M395:M396"/>
    <mergeCell ref="N395:N396"/>
    <mergeCell ref="Q395:Q396"/>
    <mergeCell ref="A393:A394"/>
    <mergeCell ref="J393:J394"/>
    <mergeCell ref="K393:K394"/>
    <mergeCell ref="L393:L394"/>
    <mergeCell ref="M393:M394"/>
    <mergeCell ref="N393:N394"/>
    <mergeCell ref="L360:L361"/>
    <mergeCell ref="M360:M361"/>
    <mergeCell ref="N360:N361"/>
    <mergeCell ref="Q360:Q361"/>
    <mergeCell ref="A356:A357"/>
    <mergeCell ref="J356:J357"/>
    <mergeCell ref="K356:K357"/>
    <mergeCell ref="L356:L357"/>
    <mergeCell ref="M356:M357"/>
    <mergeCell ref="N356:N357"/>
    <mergeCell ref="Q356:Q357"/>
    <mergeCell ref="A352:A353"/>
    <mergeCell ref="O356:O357"/>
    <mergeCell ref="O358:O359"/>
    <mergeCell ref="O360:O361"/>
    <mergeCell ref="O362:O363"/>
    <mergeCell ref="Q366:Q367"/>
    <mergeCell ref="A366:A367"/>
    <mergeCell ref="J366:J367"/>
    <mergeCell ref="K366:K367"/>
    <mergeCell ref="L366:L367"/>
    <mergeCell ref="M366:M367"/>
    <mergeCell ref="N366:N367"/>
    <mergeCell ref="N362:N363"/>
    <mergeCell ref="Q362:Q363"/>
    <mergeCell ref="A364:A365"/>
    <mergeCell ref="J364:J365"/>
    <mergeCell ref="K364:K365"/>
    <mergeCell ref="L364:L365"/>
    <mergeCell ref="M364:M365"/>
    <mergeCell ref="N364:N365"/>
    <mergeCell ref="Q364:Q365"/>
    <mergeCell ref="A623:I623"/>
    <mergeCell ref="A350:A351"/>
    <mergeCell ref="J350:J351"/>
    <mergeCell ref="K350:K351"/>
    <mergeCell ref="L350:L351"/>
    <mergeCell ref="A358:A359"/>
    <mergeCell ref="J358:J359"/>
    <mergeCell ref="K358:K359"/>
    <mergeCell ref="L358:L359"/>
    <mergeCell ref="H541:I541"/>
    <mergeCell ref="H542:I542"/>
    <mergeCell ref="H545:I545"/>
    <mergeCell ref="H546:I546"/>
    <mergeCell ref="H547:I547"/>
    <mergeCell ref="H548:I548"/>
    <mergeCell ref="H534:I534"/>
    <mergeCell ref="A536:C536"/>
    <mergeCell ref="H536:I536"/>
    <mergeCell ref="H538:I538"/>
    <mergeCell ref="H539:I539"/>
    <mergeCell ref="H540:I540"/>
    <mergeCell ref="A529:I529"/>
    <mergeCell ref="C530:C531"/>
    <mergeCell ref="C532:C533"/>
    <mergeCell ref="H532:I532"/>
    <mergeCell ref="H533:I533"/>
    <mergeCell ref="J382:Q382"/>
    <mergeCell ref="A383:A384"/>
    <mergeCell ref="K383:Q383"/>
    <mergeCell ref="Q372:Q373"/>
    <mergeCell ref="A376:A377"/>
    <mergeCell ref="P350:P351"/>
    <mergeCell ref="J370:J371"/>
    <mergeCell ref="K370:K371"/>
    <mergeCell ref="L370:L371"/>
    <mergeCell ref="M370:M371"/>
    <mergeCell ref="N370:N371"/>
    <mergeCell ref="Q370:Q371"/>
    <mergeCell ref="A368:A369"/>
    <mergeCell ref="J368:J369"/>
    <mergeCell ref="K368:K369"/>
    <mergeCell ref="L368:L369"/>
    <mergeCell ref="M368:M369"/>
    <mergeCell ref="N368:N369"/>
    <mergeCell ref="P366:P367"/>
    <mergeCell ref="P368:P369"/>
    <mergeCell ref="P370:P371"/>
    <mergeCell ref="L387:L388"/>
    <mergeCell ref="M387:M388"/>
    <mergeCell ref="N387:N388"/>
    <mergeCell ref="Q387:Q388"/>
    <mergeCell ref="A385:A386"/>
    <mergeCell ref="J385:J386"/>
    <mergeCell ref="K385:K386"/>
    <mergeCell ref="L385:L386"/>
    <mergeCell ref="M385:M386"/>
    <mergeCell ref="N385:N386"/>
    <mergeCell ref="Q385:Q386"/>
    <mergeCell ref="A387:A388"/>
    <mergeCell ref="J387:J388"/>
    <mergeCell ref="K387:K388"/>
    <mergeCell ref="J376:J377"/>
    <mergeCell ref="K376:K377"/>
    <mergeCell ref="A374:A375"/>
    <mergeCell ref="O366:O367"/>
    <mergeCell ref="O368:O369"/>
    <mergeCell ref="O370:O371"/>
    <mergeCell ref="J352:J353"/>
    <mergeCell ref="K352:K353"/>
    <mergeCell ref="L352:L353"/>
    <mergeCell ref="M352:M353"/>
    <mergeCell ref="N352:N353"/>
    <mergeCell ref="Q352:Q353"/>
    <mergeCell ref="Q376:Q377"/>
    <mergeCell ref="A372:A373"/>
    <mergeCell ref="J372:J373"/>
    <mergeCell ref="K372:K373"/>
    <mergeCell ref="L372:L373"/>
    <mergeCell ref="O344:O345"/>
    <mergeCell ref="Q346:Q347"/>
    <mergeCell ref="A348:A349"/>
    <mergeCell ref="J348:J349"/>
    <mergeCell ref="K348:K349"/>
    <mergeCell ref="L348:L349"/>
    <mergeCell ref="M348:M349"/>
    <mergeCell ref="N348:N349"/>
    <mergeCell ref="Q348:Q349"/>
    <mergeCell ref="A346:A347"/>
    <mergeCell ref="J346:J347"/>
    <mergeCell ref="K346:K347"/>
    <mergeCell ref="L346:L347"/>
    <mergeCell ref="M346:M347"/>
    <mergeCell ref="N346:N347"/>
    <mergeCell ref="P346:P347"/>
    <mergeCell ref="P348:P349"/>
    <mergeCell ref="Q368:Q369"/>
    <mergeCell ref="O346:O347"/>
    <mergeCell ref="O348:O349"/>
    <mergeCell ref="P356:P357"/>
    <mergeCell ref="P358:P359"/>
    <mergeCell ref="P360:P361"/>
    <mergeCell ref="P362:P363"/>
    <mergeCell ref="P364:P365"/>
    <mergeCell ref="M350:M351"/>
    <mergeCell ref="N350:N351"/>
    <mergeCell ref="Q350:Q351"/>
    <mergeCell ref="A340:A341"/>
    <mergeCell ref="J340:J341"/>
    <mergeCell ref="K340:K341"/>
    <mergeCell ref="L340:L341"/>
    <mergeCell ref="M340:M341"/>
    <mergeCell ref="N340:N341"/>
    <mergeCell ref="Q340:Q341"/>
    <mergeCell ref="O364:O365"/>
    <mergeCell ref="P352:P353"/>
    <mergeCell ref="O350:O351"/>
    <mergeCell ref="O352:O353"/>
    <mergeCell ref="A362:A363"/>
    <mergeCell ref="J362:J363"/>
    <mergeCell ref="K362:K363"/>
    <mergeCell ref="L362:L363"/>
    <mergeCell ref="M362:M363"/>
    <mergeCell ref="M358:M359"/>
    <mergeCell ref="N358:N359"/>
    <mergeCell ref="Q358:Q359"/>
    <mergeCell ref="A360:A361"/>
    <mergeCell ref="J360:J361"/>
    <mergeCell ref="K360:K361"/>
    <mergeCell ref="J337:Q337"/>
    <mergeCell ref="A338:A339"/>
    <mergeCell ref="K338:Q338"/>
    <mergeCell ref="P340:P341"/>
    <mergeCell ref="O340:O341"/>
    <mergeCell ref="Q342:Q343"/>
    <mergeCell ref="A344:A345"/>
    <mergeCell ref="J344:J345"/>
    <mergeCell ref="K344:K345"/>
    <mergeCell ref="L344:L345"/>
    <mergeCell ref="M344:M345"/>
    <mergeCell ref="N344:N345"/>
    <mergeCell ref="Q344:Q345"/>
    <mergeCell ref="A342:A343"/>
    <mergeCell ref="J342:J343"/>
    <mergeCell ref="K342:K343"/>
    <mergeCell ref="L342:L343"/>
    <mergeCell ref="M342:M343"/>
    <mergeCell ref="N342:N343"/>
    <mergeCell ref="P342:P343"/>
    <mergeCell ref="P344:P345"/>
    <mergeCell ref="O342:O343"/>
    <mergeCell ref="P372:P373"/>
    <mergeCell ref="F597:G597"/>
    <mergeCell ref="A598:B598"/>
    <mergeCell ref="F600:G600"/>
    <mergeCell ref="F601:G601"/>
    <mergeCell ref="F602:G602"/>
    <mergeCell ref="F603:G603"/>
    <mergeCell ref="F599:G599"/>
    <mergeCell ref="F587:G587"/>
    <mergeCell ref="F588:G588"/>
    <mergeCell ref="F589:G589"/>
    <mergeCell ref="F590:G590"/>
    <mergeCell ref="F591:G591"/>
    <mergeCell ref="F593:G593"/>
    <mergeCell ref="F594:G594"/>
    <mergeCell ref="F595:G595"/>
    <mergeCell ref="F596:G596"/>
    <mergeCell ref="M372:M373"/>
    <mergeCell ref="N372:N373"/>
    <mergeCell ref="A382:G382"/>
    <mergeCell ref="A405:A406"/>
    <mergeCell ref="J405:J406"/>
    <mergeCell ref="K405:K406"/>
    <mergeCell ref="L405:L406"/>
    <mergeCell ref="P417:P418"/>
    <mergeCell ref="P419:P420"/>
    <mergeCell ref="P435:P436"/>
    <mergeCell ref="P437:P438"/>
    <mergeCell ref="P439:P440"/>
    <mergeCell ref="P441:P442"/>
    <mergeCell ref="P443:P444"/>
    <mergeCell ref="P449:P450"/>
    <mergeCell ref="P374:P375"/>
    <mergeCell ref="P376:P377"/>
    <mergeCell ref="P385:P386"/>
    <mergeCell ref="P387:P388"/>
    <mergeCell ref="P389:P390"/>
    <mergeCell ref="P391:P392"/>
    <mergeCell ref="P393:P394"/>
    <mergeCell ref="P395:P396"/>
    <mergeCell ref="P397:P398"/>
    <mergeCell ref="P445:P446"/>
    <mergeCell ref="O374:O375"/>
    <mergeCell ref="O376:O377"/>
    <mergeCell ref="O385:O386"/>
    <mergeCell ref="O387:O388"/>
    <mergeCell ref="O389:O390"/>
    <mergeCell ref="O391:O392"/>
    <mergeCell ref="O393:O394"/>
    <mergeCell ref="O395:O396"/>
    <mergeCell ref="O397:O398"/>
    <mergeCell ref="P405:P406"/>
    <mergeCell ref="O405:O406"/>
    <mergeCell ref="O407:O408"/>
    <mergeCell ref="O409:O410"/>
    <mergeCell ref="A1:I1"/>
    <mergeCell ref="O372:O373"/>
    <mergeCell ref="H543:I543"/>
    <mergeCell ref="H544:I544"/>
    <mergeCell ref="O469:O470"/>
    <mergeCell ref="O471:O472"/>
    <mergeCell ref="O473:O474"/>
    <mergeCell ref="O482:O483"/>
    <mergeCell ref="O484:O485"/>
    <mergeCell ref="O486:O487"/>
    <mergeCell ref="O488:O489"/>
    <mergeCell ref="O490:O491"/>
    <mergeCell ref="O492:O493"/>
    <mergeCell ref="H530:I530"/>
    <mergeCell ref="H531:I531"/>
    <mergeCell ref="O417:O418"/>
    <mergeCell ref="O419:O420"/>
    <mergeCell ref="O435:O436"/>
    <mergeCell ref="O437:O438"/>
    <mergeCell ref="O439:O440"/>
    <mergeCell ref="O441:O442"/>
    <mergeCell ref="O443:O444"/>
    <mergeCell ref="O449:O450"/>
    <mergeCell ref="O451:O452"/>
    <mergeCell ref="M445:M446"/>
    <mergeCell ref="N445:N446"/>
    <mergeCell ref="O445:O446"/>
    <mergeCell ref="L376:L377"/>
    <mergeCell ref="M376:M377"/>
    <mergeCell ref="N376:N377"/>
    <mergeCell ref="L413:L414"/>
    <mergeCell ref="M413:M414"/>
    <mergeCell ref="A2:E2"/>
    <mergeCell ref="A3:E3"/>
    <mergeCell ref="J3:Q3"/>
    <mergeCell ref="A4:A5"/>
    <mergeCell ref="K4:Q4"/>
    <mergeCell ref="A6:A7"/>
    <mergeCell ref="J6:J7"/>
    <mergeCell ref="K6:K7"/>
    <mergeCell ref="L6:L7"/>
    <mergeCell ref="M6:M7"/>
    <mergeCell ref="N6:N7"/>
    <mergeCell ref="O6:O7"/>
    <mergeCell ref="P6:P7"/>
    <mergeCell ref="Q6:Q7"/>
    <mergeCell ref="A8:A9"/>
    <mergeCell ref="J8:J9"/>
    <mergeCell ref="K8:K9"/>
    <mergeCell ref="L8:L9"/>
    <mergeCell ref="M8:M9"/>
    <mergeCell ref="N8:N9"/>
    <mergeCell ref="O8:O9"/>
    <mergeCell ref="P8:P9"/>
    <mergeCell ref="Q8:Q9"/>
    <mergeCell ref="A10:A11"/>
    <mergeCell ref="J10:J11"/>
    <mergeCell ref="K10:K11"/>
    <mergeCell ref="L10:L11"/>
    <mergeCell ref="M10:M11"/>
    <mergeCell ref="N10:N11"/>
    <mergeCell ref="O10:O11"/>
    <mergeCell ref="P10:P11"/>
    <mergeCell ref="Q10:Q11"/>
    <mergeCell ref="A12:A13"/>
    <mergeCell ref="J12:J13"/>
    <mergeCell ref="K12:K13"/>
    <mergeCell ref="L12:L13"/>
    <mergeCell ref="M12:M13"/>
    <mergeCell ref="N12:N13"/>
    <mergeCell ref="O12:O13"/>
    <mergeCell ref="P12:P13"/>
    <mergeCell ref="Q12:Q13"/>
    <mergeCell ref="A14:A15"/>
    <mergeCell ref="J14:J15"/>
    <mergeCell ref="K14:K15"/>
    <mergeCell ref="L14:L15"/>
    <mergeCell ref="M14:M15"/>
    <mergeCell ref="N14:N15"/>
    <mergeCell ref="O14:O15"/>
    <mergeCell ref="P14:P15"/>
    <mergeCell ref="Q14:Q15"/>
    <mergeCell ref="A16:A17"/>
    <mergeCell ref="J16:J17"/>
    <mergeCell ref="K16:K17"/>
    <mergeCell ref="L16:L17"/>
    <mergeCell ref="M16:M17"/>
    <mergeCell ref="N16:N17"/>
    <mergeCell ref="O16:O17"/>
    <mergeCell ref="P16:P17"/>
    <mergeCell ref="Q16:Q17"/>
    <mergeCell ref="A18:A19"/>
    <mergeCell ref="J18:J19"/>
    <mergeCell ref="K18:K19"/>
    <mergeCell ref="L18:L19"/>
    <mergeCell ref="M18:M19"/>
    <mergeCell ref="N18:N19"/>
    <mergeCell ref="O18:O19"/>
    <mergeCell ref="P18:P19"/>
    <mergeCell ref="Q18:Q19"/>
    <mergeCell ref="A20:A21"/>
    <mergeCell ref="J20:J21"/>
    <mergeCell ref="K20:K21"/>
    <mergeCell ref="L20:L21"/>
    <mergeCell ref="M20:M21"/>
    <mergeCell ref="N20:N21"/>
    <mergeCell ref="O20:O21"/>
    <mergeCell ref="P20:P21"/>
    <mergeCell ref="Q20:Q21"/>
    <mergeCell ref="A22:A23"/>
    <mergeCell ref="J22:J23"/>
    <mergeCell ref="K22:K23"/>
    <mergeCell ref="L22:L23"/>
    <mergeCell ref="M22:M23"/>
    <mergeCell ref="N22:N23"/>
    <mergeCell ref="O22:O23"/>
    <mergeCell ref="P22:P23"/>
    <mergeCell ref="Q22:Q23"/>
    <mergeCell ref="A24:A25"/>
    <mergeCell ref="J24:J25"/>
    <mergeCell ref="K24:K25"/>
    <mergeCell ref="L24:L25"/>
    <mergeCell ref="M24:M25"/>
    <mergeCell ref="N24:N25"/>
    <mergeCell ref="O24:O25"/>
    <mergeCell ref="P24:P25"/>
    <mergeCell ref="Q24:Q25"/>
    <mergeCell ref="A26:A27"/>
    <mergeCell ref="B26:E27"/>
    <mergeCell ref="J26:J27"/>
    <mergeCell ref="K26:K27"/>
    <mergeCell ref="L26:L27"/>
    <mergeCell ref="M26:M27"/>
    <mergeCell ref="N26:N27"/>
    <mergeCell ref="O26:O27"/>
    <mergeCell ref="P26:P27"/>
    <mergeCell ref="Q26:Q27"/>
    <mergeCell ref="A28:A29"/>
    <mergeCell ref="J28:J29"/>
    <mergeCell ref="K28:K29"/>
    <mergeCell ref="L28:L29"/>
    <mergeCell ref="M28:M29"/>
    <mergeCell ref="N28:N29"/>
    <mergeCell ref="O28:O29"/>
    <mergeCell ref="P28:P29"/>
    <mergeCell ref="Q28:Q29"/>
    <mergeCell ref="A30:A31"/>
    <mergeCell ref="J30:J31"/>
    <mergeCell ref="K30:K31"/>
    <mergeCell ref="L30:L31"/>
    <mergeCell ref="M30:M31"/>
    <mergeCell ref="N30:N31"/>
    <mergeCell ref="O30:O31"/>
    <mergeCell ref="P30:P31"/>
    <mergeCell ref="Q30:Q31"/>
    <mergeCell ref="A34:E34"/>
    <mergeCell ref="J34:Q34"/>
    <mergeCell ref="A35:A36"/>
    <mergeCell ref="K35:Q35"/>
    <mergeCell ref="A37:A38"/>
    <mergeCell ref="B37:E38"/>
    <mergeCell ref="J37:J38"/>
    <mergeCell ref="K37:K38"/>
    <mergeCell ref="L37:L38"/>
    <mergeCell ref="M37:M38"/>
    <mergeCell ref="N37:N38"/>
    <mergeCell ref="O37:O38"/>
    <mergeCell ref="P37:P38"/>
    <mergeCell ref="Q37:Q38"/>
    <mergeCell ref="A39:A40"/>
    <mergeCell ref="J39:J40"/>
    <mergeCell ref="K39:K40"/>
    <mergeCell ref="L39:L40"/>
    <mergeCell ref="M39:M40"/>
    <mergeCell ref="N39:N40"/>
    <mergeCell ref="O39:O40"/>
    <mergeCell ref="P39:P40"/>
    <mergeCell ref="Q39:Q40"/>
    <mergeCell ref="A41:A42"/>
    <mergeCell ref="J41:J42"/>
    <mergeCell ref="K41:K42"/>
    <mergeCell ref="L41:L42"/>
    <mergeCell ref="M41:M42"/>
    <mergeCell ref="N41:N42"/>
    <mergeCell ref="O41:O42"/>
    <mergeCell ref="P41:P42"/>
    <mergeCell ref="Q41:Q42"/>
    <mergeCell ref="A43:A44"/>
    <mergeCell ref="J43:J44"/>
    <mergeCell ref="K43:K44"/>
    <mergeCell ref="L43:L44"/>
    <mergeCell ref="M43:M44"/>
    <mergeCell ref="N43:N44"/>
    <mergeCell ref="O43:O44"/>
    <mergeCell ref="P43:P44"/>
    <mergeCell ref="Q43:Q44"/>
    <mergeCell ref="A45:A46"/>
    <mergeCell ref="J45:J46"/>
    <mergeCell ref="K45:K46"/>
    <mergeCell ref="L45:L46"/>
    <mergeCell ref="M45:M46"/>
    <mergeCell ref="N45:N46"/>
    <mergeCell ref="O45:O46"/>
    <mergeCell ref="P45:P46"/>
    <mergeCell ref="Q45:Q46"/>
    <mergeCell ref="A47:A48"/>
    <mergeCell ref="J47:J48"/>
    <mergeCell ref="K47:K48"/>
    <mergeCell ref="L47:L48"/>
    <mergeCell ref="M47:M48"/>
    <mergeCell ref="N47:N48"/>
    <mergeCell ref="O47:O48"/>
    <mergeCell ref="P47:P48"/>
    <mergeCell ref="Q47:Q48"/>
    <mergeCell ref="A49:A50"/>
    <mergeCell ref="J49:J50"/>
    <mergeCell ref="K49:K50"/>
    <mergeCell ref="L49:L50"/>
    <mergeCell ref="N49:N50"/>
    <mergeCell ref="O49:O50"/>
    <mergeCell ref="P49:P50"/>
    <mergeCell ref="Q49:Q50"/>
    <mergeCell ref="A51:A52"/>
    <mergeCell ref="J51:J52"/>
    <mergeCell ref="K51:K52"/>
    <mergeCell ref="L51:L52"/>
    <mergeCell ref="M51:M52"/>
    <mergeCell ref="N51:N52"/>
    <mergeCell ref="O51:O52"/>
    <mergeCell ref="P51:P52"/>
    <mergeCell ref="Q51:Q52"/>
    <mergeCell ref="A53:A54"/>
    <mergeCell ref="J53:J54"/>
    <mergeCell ref="K53:K54"/>
    <mergeCell ref="L53:L54"/>
    <mergeCell ref="M53:M54"/>
    <mergeCell ref="N53:N54"/>
    <mergeCell ref="O53:O54"/>
    <mergeCell ref="P53:P54"/>
    <mergeCell ref="Q53:Q54"/>
    <mergeCell ref="A55:A56"/>
    <mergeCell ref="J55:J56"/>
    <mergeCell ref="K55:K56"/>
    <mergeCell ref="L55:L56"/>
    <mergeCell ref="M55:M56"/>
    <mergeCell ref="N55:N56"/>
    <mergeCell ref="O55:O56"/>
    <mergeCell ref="P55:P56"/>
    <mergeCell ref="Q55:Q56"/>
    <mergeCell ref="A57:A58"/>
    <mergeCell ref="J57:J58"/>
    <mergeCell ref="K57:K58"/>
    <mergeCell ref="L57:L58"/>
    <mergeCell ref="M57:M58"/>
    <mergeCell ref="N57:N58"/>
    <mergeCell ref="O57:O58"/>
    <mergeCell ref="P57:P58"/>
    <mergeCell ref="Q57:Q58"/>
    <mergeCell ref="A59:A60"/>
    <mergeCell ref="B59:E60"/>
    <mergeCell ref="J59:J60"/>
    <mergeCell ref="K59:K60"/>
    <mergeCell ref="L59:L60"/>
    <mergeCell ref="M59:M60"/>
    <mergeCell ref="N59:N60"/>
    <mergeCell ref="O59:O60"/>
    <mergeCell ref="P59:P60"/>
    <mergeCell ref="Q59:Q60"/>
    <mergeCell ref="A61:A62"/>
    <mergeCell ref="J61:J62"/>
    <mergeCell ref="K61:K62"/>
    <mergeCell ref="L61:L62"/>
    <mergeCell ref="M61:M62"/>
    <mergeCell ref="N61:N62"/>
    <mergeCell ref="O61:O62"/>
    <mergeCell ref="P61:P62"/>
    <mergeCell ref="Q61:Q62"/>
    <mergeCell ref="A65:E65"/>
    <mergeCell ref="J65:Q65"/>
    <mergeCell ref="A66:A67"/>
    <mergeCell ref="K66:Q66"/>
    <mergeCell ref="A68:A69"/>
    <mergeCell ref="J68:J69"/>
    <mergeCell ref="K68:K69"/>
    <mergeCell ref="L68:L69"/>
    <mergeCell ref="M68:M69"/>
    <mergeCell ref="N68:N69"/>
    <mergeCell ref="O68:O69"/>
    <mergeCell ref="P68:P69"/>
    <mergeCell ref="Q68:Q69"/>
    <mergeCell ref="A70:A71"/>
    <mergeCell ref="J70:J71"/>
    <mergeCell ref="K70:K71"/>
    <mergeCell ref="L70:L71"/>
    <mergeCell ref="M70:M71"/>
    <mergeCell ref="N70:N71"/>
    <mergeCell ref="O70:O71"/>
    <mergeCell ref="P70:P71"/>
    <mergeCell ref="Q70:Q71"/>
    <mergeCell ref="A72:A73"/>
    <mergeCell ref="J72:J73"/>
    <mergeCell ref="K72:K73"/>
    <mergeCell ref="L72:L73"/>
    <mergeCell ref="M72:M73"/>
    <mergeCell ref="N72:N73"/>
    <mergeCell ref="O72:O73"/>
    <mergeCell ref="P72:P73"/>
    <mergeCell ref="Q72:Q73"/>
    <mergeCell ref="A74:A75"/>
    <mergeCell ref="J74:J75"/>
    <mergeCell ref="K74:K75"/>
    <mergeCell ref="L74:L75"/>
    <mergeCell ref="M74:M75"/>
    <mergeCell ref="N74:N75"/>
    <mergeCell ref="O74:O75"/>
    <mergeCell ref="P74:P75"/>
    <mergeCell ref="Q74:Q75"/>
    <mergeCell ref="A76:A77"/>
    <mergeCell ref="J76:J77"/>
    <mergeCell ref="K76:K77"/>
    <mergeCell ref="L76:L77"/>
    <mergeCell ref="M76:M77"/>
    <mergeCell ref="N76:N77"/>
    <mergeCell ref="O76:O77"/>
    <mergeCell ref="P76:P77"/>
    <mergeCell ref="Q76:Q77"/>
    <mergeCell ref="A78:A79"/>
    <mergeCell ref="J78:J79"/>
    <mergeCell ref="K78:K79"/>
    <mergeCell ref="L78:L79"/>
    <mergeCell ref="M78:M79"/>
    <mergeCell ref="N78:N79"/>
    <mergeCell ref="O78:O79"/>
    <mergeCell ref="P78:P79"/>
    <mergeCell ref="Q78:Q79"/>
    <mergeCell ref="A80:A81"/>
    <mergeCell ref="J80:J81"/>
    <mergeCell ref="K80:K81"/>
    <mergeCell ref="L80:L81"/>
    <mergeCell ref="M80:M81"/>
    <mergeCell ref="N80:N81"/>
    <mergeCell ref="O80:O81"/>
    <mergeCell ref="P80:P81"/>
    <mergeCell ref="Q80:Q81"/>
    <mergeCell ref="A82:A83"/>
    <mergeCell ref="J82:J83"/>
    <mergeCell ref="K82:K83"/>
    <mergeCell ref="L82:L83"/>
    <mergeCell ref="M82:M83"/>
    <mergeCell ref="N82:N83"/>
    <mergeCell ref="O82:O83"/>
    <mergeCell ref="P82:P83"/>
    <mergeCell ref="Q82:Q83"/>
    <mergeCell ref="A84:A85"/>
    <mergeCell ref="J84:J85"/>
    <mergeCell ref="K84:K85"/>
    <mergeCell ref="L84:L85"/>
    <mergeCell ref="M84:M85"/>
    <mergeCell ref="N84:N85"/>
    <mergeCell ref="O84:O85"/>
    <mergeCell ref="P84:P85"/>
    <mergeCell ref="Q84:Q85"/>
    <mergeCell ref="A86:A87"/>
    <mergeCell ref="J86:J87"/>
    <mergeCell ref="K86:K87"/>
    <mergeCell ref="L86:L87"/>
    <mergeCell ref="M86:M87"/>
    <mergeCell ref="N86:N87"/>
    <mergeCell ref="O86:O87"/>
    <mergeCell ref="P86:P87"/>
    <mergeCell ref="Q86:Q87"/>
    <mergeCell ref="A88:A89"/>
    <mergeCell ref="J88:J89"/>
    <mergeCell ref="K88:K89"/>
    <mergeCell ref="L88:L89"/>
    <mergeCell ref="M88:M89"/>
    <mergeCell ref="N88:N89"/>
    <mergeCell ref="O88:O89"/>
    <mergeCell ref="P88:P89"/>
    <mergeCell ref="Q88:Q89"/>
    <mergeCell ref="A90:A91"/>
    <mergeCell ref="J90:J91"/>
    <mergeCell ref="K90:K91"/>
    <mergeCell ref="L90:L91"/>
    <mergeCell ref="M90:M91"/>
    <mergeCell ref="N90:N91"/>
    <mergeCell ref="O90:O91"/>
    <mergeCell ref="P90:P91"/>
    <mergeCell ref="Q90:Q91"/>
    <mergeCell ref="A92:A93"/>
    <mergeCell ref="J92:J93"/>
    <mergeCell ref="K92:K93"/>
    <mergeCell ref="L92:L93"/>
    <mergeCell ref="M92:M93"/>
    <mergeCell ref="N92:N93"/>
    <mergeCell ref="O92:O93"/>
    <mergeCell ref="P92:P93"/>
    <mergeCell ref="Q92:Q93"/>
    <mergeCell ref="A94:A95"/>
    <mergeCell ref="J94:J95"/>
    <mergeCell ref="K94:K95"/>
    <mergeCell ref="L94:L95"/>
    <mergeCell ref="M94:M95"/>
    <mergeCell ref="N94:N95"/>
    <mergeCell ref="O94:O95"/>
    <mergeCell ref="P94:P95"/>
    <mergeCell ref="Q94:Q95"/>
    <mergeCell ref="A96:A97"/>
    <mergeCell ref="J96:J97"/>
    <mergeCell ref="K96:K97"/>
    <mergeCell ref="L96:L97"/>
    <mergeCell ref="M96:M97"/>
    <mergeCell ref="N96:N97"/>
    <mergeCell ref="O96:O97"/>
    <mergeCell ref="P96:P97"/>
    <mergeCell ref="Q96:Q97"/>
    <mergeCell ref="A100:E100"/>
    <mergeCell ref="J100:Q100"/>
    <mergeCell ref="A101:A102"/>
    <mergeCell ref="K101:Q101"/>
    <mergeCell ref="A103:A104"/>
    <mergeCell ref="J103:J104"/>
    <mergeCell ref="K103:K104"/>
    <mergeCell ref="L103:L104"/>
    <mergeCell ref="M103:M104"/>
    <mergeCell ref="N103:N104"/>
    <mergeCell ref="O103:O104"/>
    <mergeCell ref="P103:P104"/>
    <mergeCell ref="Q103:Q104"/>
    <mergeCell ref="A105:A106"/>
    <mergeCell ref="J105:J106"/>
    <mergeCell ref="K105:K106"/>
    <mergeCell ref="L105:L106"/>
    <mergeCell ref="M105:M106"/>
    <mergeCell ref="N105:N106"/>
    <mergeCell ref="O105:O106"/>
    <mergeCell ref="P105:P106"/>
    <mergeCell ref="Q105:Q106"/>
    <mergeCell ref="A107:A108"/>
    <mergeCell ref="J107:J108"/>
    <mergeCell ref="K107:K108"/>
    <mergeCell ref="L107:L108"/>
    <mergeCell ref="M107:M108"/>
    <mergeCell ref="N107:N108"/>
    <mergeCell ref="O107:O108"/>
    <mergeCell ref="P107:P108"/>
    <mergeCell ref="Q107:Q108"/>
    <mergeCell ref="A109:A110"/>
    <mergeCell ref="J109:J110"/>
    <mergeCell ref="K109:K110"/>
    <mergeCell ref="L109:L110"/>
    <mergeCell ref="M109:M110"/>
    <mergeCell ref="N109:N110"/>
    <mergeCell ref="O109:O110"/>
    <mergeCell ref="P109:P110"/>
    <mergeCell ref="Q109:Q110"/>
    <mergeCell ref="A111:A112"/>
    <mergeCell ref="J111:J112"/>
    <mergeCell ref="K111:K112"/>
    <mergeCell ref="L111:L112"/>
    <mergeCell ref="M111:M112"/>
    <mergeCell ref="N111:N112"/>
    <mergeCell ref="O111:O112"/>
    <mergeCell ref="P111:P112"/>
    <mergeCell ref="Q111:Q112"/>
    <mergeCell ref="A113:A114"/>
    <mergeCell ref="J113:J114"/>
    <mergeCell ref="K113:K114"/>
    <mergeCell ref="L113:L114"/>
    <mergeCell ref="M113:M114"/>
    <mergeCell ref="N113:N114"/>
    <mergeCell ref="O113:O114"/>
    <mergeCell ref="P113:P114"/>
    <mergeCell ref="Q113:Q114"/>
    <mergeCell ref="A115:A116"/>
    <mergeCell ref="J115:J116"/>
    <mergeCell ref="K115:K116"/>
    <mergeCell ref="L115:L116"/>
    <mergeCell ref="M115:M116"/>
    <mergeCell ref="N115:N116"/>
    <mergeCell ref="O115:O116"/>
    <mergeCell ref="P115:P116"/>
    <mergeCell ref="Q115:Q116"/>
    <mergeCell ref="A117:A118"/>
    <mergeCell ref="J117:J118"/>
    <mergeCell ref="K117:K118"/>
    <mergeCell ref="L117:L118"/>
    <mergeCell ref="M117:M118"/>
    <mergeCell ref="N117:N118"/>
    <mergeCell ref="O117:O118"/>
    <mergeCell ref="P117:P118"/>
    <mergeCell ref="Q117:Q118"/>
    <mergeCell ref="A119:A120"/>
    <mergeCell ref="J119:J120"/>
    <mergeCell ref="K119:K120"/>
    <mergeCell ref="L119:L120"/>
    <mergeCell ref="M119:M120"/>
    <mergeCell ref="N119:N120"/>
    <mergeCell ref="O119:O120"/>
    <mergeCell ref="P119:P120"/>
    <mergeCell ref="Q119:Q120"/>
    <mergeCell ref="A121:A122"/>
    <mergeCell ref="J121:J122"/>
    <mergeCell ref="K121:K122"/>
    <mergeCell ref="L121:L122"/>
    <mergeCell ref="M121:M122"/>
    <mergeCell ref="N121:N122"/>
    <mergeCell ref="O121:O122"/>
    <mergeCell ref="P121:P122"/>
    <mergeCell ref="Q121:Q122"/>
    <mergeCell ref="A123:A124"/>
    <mergeCell ref="J123:J124"/>
    <mergeCell ref="K123:K124"/>
    <mergeCell ref="L123:L124"/>
    <mergeCell ref="M123:M124"/>
    <mergeCell ref="N123:N124"/>
    <mergeCell ref="O123:O124"/>
    <mergeCell ref="P123:P124"/>
    <mergeCell ref="Q123:Q124"/>
    <mergeCell ref="A125:A126"/>
    <mergeCell ref="J125:J126"/>
    <mergeCell ref="K125:K126"/>
    <mergeCell ref="L125:L126"/>
    <mergeCell ref="M125:M126"/>
    <mergeCell ref="N125:N126"/>
    <mergeCell ref="O125:O126"/>
    <mergeCell ref="P125:P126"/>
    <mergeCell ref="Q125:Q126"/>
    <mergeCell ref="A127:A128"/>
    <mergeCell ref="J127:J128"/>
    <mergeCell ref="K127:K128"/>
    <mergeCell ref="L127:L128"/>
    <mergeCell ref="M127:M128"/>
    <mergeCell ref="N127:N128"/>
    <mergeCell ref="O127:O128"/>
    <mergeCell ref="P127:P128"/>
    <mergeCell ref="Q127:Q128"/>
    <mergeCell ref="A129:A130"/>
    <mergeCell ref="J129:J130"/>
    <mergeCell ref="K129:K130"/>
    <mergeCell ref="L129:L130"/>
    <mergeCell ref="M129:M130"/>
    <mergeCell ref="N129:N130"/>
    <mergeCell ref="O129:O130"/>
    <mergeCell ref="P129:P130"/>
    <mergeCell ref="Q129:Q130"/>
    <mergeCell ref="A131:A132"/>
    <mergeCell ref="J131:J132"/>
    <mergeCell ref="K131:K132"/>
    <mergeCell ref="L131:L132"/>
    <mergeCell ref="M131:M132"/>
    <mergeCell ref="N131:N132"/>
    <mergeCell ref="O131:O132"/>
    <mergeCell ref="P131:P132"/>
    <mergeCell ref="Q131:Q132"/>
    <mergeCell ref="A135:E135"/>
    <mergeCell ref="J135:Q135"/>
    <mergeCell ref="A136:A137"/>
    <mergeCell ref="K136:Q136"/>
    <mergeCell ref="A138:A139"/>
    <mergeCell ref="J138:J139"/>
    <mergeCell ref="K138:K139"/>
    <mergeCell ref="L138:L139"/>
    <mergeCell ref="M138:M139"/>
    <mergeCell ref="N138:N139"/>
    <mergeCell ref="O138:O139"/>
    <mergeCell ref="P138:P139"/>
    <mergeCell ref="Q138:Q139"/>
    <mergeCell ref="A140:A141"/>
    <mergeCell ref="J140:J141"/>
    <mergeCell ref="K140:K141"/>
    <mergeCell ref="L140:L141"/>
    <mergeCell ref="M140:M141"/>
    <mergeCell ref="N140:N141"/>
    <mergeCell ref="O140:O141"/>
    <mergeCell ref="P140:P141"/>
    <mergeCell ref="Q140:Q141"/>
    <mergeCell ref="A142:A143"/>
    <mergeCell ref="J142:J143"/>
    <mergeCell ref="K142:K143"/>
    <mergeCell ref="L142:L143"/>
    <mergeCell ref="M142:M143"/>
    <mergeCell ref="N142:N143"/>
    <mergeCell ref="O142:O143"/>
    <mergeCell ref="P142:P143"/>
    <mergeCell ref="Q142:Q143"/>
    <mergeCell ref="A144:A145"/>
    <mergeCell ref="J144:J145"/>
    <mergeCell ref="K144:K145"/>
    <mergeCell ref="L144:L145"/>
    <mergeCell ref="M144:M145"/>
    <mergeCell ref="N144:N145"/>
    <mergeCell ref="O144:O145"/>
    <mergeCell ref="P144:P145"/>
    <mergeCell ref="Q144:Q145"/>
    <mergeCell ref="A146:A147"/>
    <mergeCell ref="J146:J147"/>
    <mergeCell ref="K146:K147"/>
    <mergeCell ref="L146:L147"/>
    <mergeCell ref="M146:M147"/>
    <mergeCell ref="N146:N147"/>
    <mergeCell ref="O146:O147"/>
    <mergeCell ref="P146:P147"/>
    <mergeCell ref="Q146:Q147"/>
    <mergeCell ref="A148:A149"/>
    <mergeCell ref="J148:J149"/>
    <mergeCell ref="K148:K149"/>
    <mergeCell ref="L148:L149"/>
    <mergeCell ref="M148:M149"/>
    <mergeCell ref="N148:N149"/>
    <mergeCell ref="O148:O149"/>
    <mergeCell ref="P148:P149"/>
    <mergeCell ref="Q148:Q149"/>
    <mergeCell ref="A157:E157"/>
    <mergeCell ref="J157:Q157"/>
    <mergeCell ref="A158:A159"/>
    <mergeCell ref="K158:Q158"/>
    <mergeCell ref="A160:A161"/>
    <mergeCell ref="J160:J161"/>
    <mergeCell ref="K160:K161"/>
    <mergeCell ref="L160:L161"/>
    <mergeCell ref="M160:M161"/>
    <mergeCell ref="N160:N161"/>
    <mergeCell ref="O160:O161"/>
    <mergeCell ref="P160:P161"/>
    <mergeCell ref="Q160:Q161"/>
    <mergeCell ref="A162:A163"/>
    <mergeCell ref="J162:J163"/>
    <mergeCell ref="K162:K163"/>
    <mergeCell ref="L162:L163"/>
    <mergeCell ref="M162:M163"/>
    <mergeCell ref="N162:N163"/>
    <mergeCell ref="O162:O163"/>
    <mergeCell ref="P162:P163"/>
    <mergeCell ref="Q162:Q163"/>
    <mergeCell ref="A164:A165"/>
    <mergeCell ref="J164:J165"/>
    <mergeCell ref="K164:K165"/>
    <mergeCell ref="L164:L165"/>
    <mergeCell ref="M164:M165"/>
    <mergeCell ref="N164:N165"/>
    <mergeCell ref="O164:O165"/>
    <mergeCell ref="P164:P165"/>
    <mergeCell ref="Q164:Q165"/>
    <mergeCell ref="A166:A167"/>
    <mergeCell ref="J166:J167"/>
    <mergeCell ref="K166:K167"/>
    <mergeCell ref="L166:L167"/>
    <mergeCell ref="M166:M167"/>
    <mergeCell ref="N166:N167"/>
    <mergeCell ref="O166:O167"/>
    <mergeCell ref="P166:P167"/>
    <mergeCell ref="Q166:Q167"/>
    <mergeCell ref="A168:A169"/>
    <mergeCell ref="J168:J169"/>
    <mergeCell ref="K168:K169"/>
    <mergeCell ref="L168:L169"/>
    <mergeCell ref="M168:M169"/>
    <mergeCell ref="N168:N169"/>
    <mergeCell ref="O168:O169"/>
    <mergeCell ref="P168:P169"/>
    <mergeCell ref="Q168:Q169"/>
    <mergeCell ref="A170:A171"/>
    <mergeCell ref="J170:J171"/>
    <mergeCell ref="K170:K171"/>
    <mergeCell ref="L170:L171"/>
    <mergeCell ref="M170:M171"/>
    <mergeCell ref="N170:N171"/>
    <mergeCell ref="O170:O171"/>
    <mergeCell ref="P170:P171"/>
    <mergeCell ref="Q170:Q171"/>
    <mergeCell ref="A172:A173"/>
    <mergeCell ref="J172:J173"/>
    <mergeCell ref="K172:K173"/>
    <mergeCell ref="L172:L173"/>
    <mergeCell ref="M172:M173"/>
    <mergeCell ref="N172:N173"/>
    <mergeCell ref="O172:O173"/>
    <mergeCell ref="P172:P173"/>
    <mergeCell ref="Q172:Q173"/>
    <mergeCell ref="A174:A175"/>
    <mergeCell ref="J174:J175"/>
    <mergeCell ref="K174:K175"/>
    <mergeCell ref="L174:L175"/>
    <mergeCell ref="M174:M175"/>
    <mergeCell ref="N174:N175"/>
    <mergeCell ref="O174:O175"/>
    <mergeCell ref="P174:P175"/>
    <mergeCell ref="Q174:Q175"/>
    <mergeCell ref="A176:A177"/>
    <mergeCell ref="J176:J177"/>
    <mergeCell ref="K176:K177"/>
    <mergeCell ref="L176:L177"/>
    <mergeCell ref="M176:M177"/>
    <mergeCell ref="N176:N177"/>
    <mergeCell ref="O176:O177"/>
    <mergeCell ref="P176:P177"/>
    <mergeCell ref="Q176:Q177"/>
    <mergeCell ref="A178:A179"/>
    <mergeCell ref="J178:J179"/>
    <mergeCell ref="K178:K179"/>
    <mergeCell ref="L178:L179"/>
    <mergeCell ref="M178:M179"/>
    <mergeCell ref="N178:N179"/>
    <mergeCell ref="O178:O179"/>
    <mergeCell ref="P178:P179"/>
    <mergeCell ref="Q178:Q179"/>
    <mergeCell ref="A180:A181"/>
    <mergeCell ref="J180:J181"/>
    <mergeCell ref="K180:K181"/>
    <mergeCell ref="L180:L181"/>
    <mergeCell ref="M180:M181"/>
    <mergeCell ref="N180:N181"/>
    <mergeCell ref="O180:O181"/>
    <mergeCell ref="P180:P181"/>
    <mergeCell ref="Q180:Q181"/>
    <mergeCell ref="A182:A183"/>
    <mergeCell ref="J182:J183"/>
    <mergeCell ref="K182:K183"/>
    <mergeCell ref="L182:L183"/>
    <mergeCell ref="M182:M183"/>
    <mergeCell ref="N182:N183"/>
    <mergeCell ref="O182:O183"/>
    <mergeCell ref="P182:P183"/>
    <mergeCell ref="Q182:Q183"/>
    <mergeCell ref="A184:A185"/>
    <mergeCell ref="J184:J185"/>
    <mergeCell ref="K184:K185"/>
    <mergeCell ref="L184:L185"/>
    <mergeCell ref="M184:M185"/>
    <mergeCell ref="N184:N185"/>
    <mergeCell ref="O184:O185"/>
    <mergeCell ref="P184:P185"/>
    <mergeCell ref="Q184:Q185"/>
    <mergeCell ref="A186:A187"/>
    <mergeCell ref="J186:J187"/>
    <mergeCell ref="K186:K187"/>
    <mergeCell ref="L186:L187"/>
    <mergeCell ref="M186:M187"/>
    <mergeCell ref="N186:N187"/>
    <mergeCell ref="O186:O187"/>
    <mergeCell ref="P186:P187"/>
    <mergeCell ref="Q186:Q187"/>
    <mergeCell ref="A188:A189"/>
    <mergeCell ref="J188:J189"/>
    <mergeCell ref="K188:K189"/>
    <mergeCell ref="L188:L189"/>
    <mergeCell ref="M188:M189"/>
    <mergeCell ref="N188:N189"/>
    <mergeCell ref="O188:O189"/>
    <mergeCell ref="P188:P189"/>
    <mergeCell ref="Q188:Q189"/>
    <mergeCell ref="A192:E192"/>
    <mergeCell ref="J192:Q192"/>
    <mergeCell ref="A193:A194"/>
    <mergeCell ref="K193:Q193"/>
    <mergeCell ref="A195:A196"/>
    <mergeCell ref="B195:E196"/>
    <mergeCell ref="J195:J196"/>
    <mergeCell ref="K195:K196"/>
    <mergeCell ref="L195:L196"/>
    <mergeCell ref="M195:M196"/>
    <mergeCell ref="N195:N196"/>
    <mergeCell ref="O195:O196"/>
    <mergeCell ref="P195:P196"/>
    <mergeCell ref="Q195:Q196"/>
    <mergeCell ref="A197:A198"/>
    <mergeCell ref="J197:J198"/>
    <mergeCell ref="K197:K198"/>
    <mergeCell ref="L197:L198"/>
    <mergeCell ref="M197:M198"/>
    <mergeCell ref="N197:N198"/>
    <mergeCell ref="O197:O198"/>
    <mergeCell ref="P197:P198"/>
    <mergeCell ref="Q197:Q198"/>
    <mergeCell ref="A199:A200"/>
    <mergeCell ref="J199:J200"/>
    <mergeCell ref="K199:K200"/>
    <mergeCell ref="L199:L200"/>
    <mergeCell ref="M199:M200"/>
    <mergeCell ref="N199:N200"/>
    <mergeCell ref="O199:O200"/>
    <mergeCell ref="P199:P200"/>
    <mergeCell ref="Q199:Q200"/>
    <mergeCell ref="A201:A202"/>
    <mergeCell ref="J201:J202"/>
    <mergeCell ref="K201:K202"/>
    <mergeCell ref="L201:L202"/>
    <mergeCell ref="M201:M202"/>
    <mergeCell ref="N201:N202"/>
    <mergeCell ref="O201:O202"/>
    <mergeCell ref="P201:P202"/>
    <mergeCell ref="Q201:Q202"/>
    <mergeCell ref="A203:A204"/>
    <mergeCell ref="J203:J204"/>
    <mergeCell ref="K203:K204"/>
    <mergeCell ref="L203:L204"/>
    <mergeCell ref="M203:M204"/>
    <mergeCell ref="N203:N204"/>
    <mergeCell ref="O203:O204"/>
    <mergeCell ref="P203:P204"/>
    <mergeCell ref="Q203:Q204"/>
    <mergeCell ref="A205:A206"/>
    <mergeCell ref="J205:J206"/>
    <mergeCell ref="K205:K206"/>
    <mergeCell ref="L205:L206"/>
    <mergeCell ref="M205:M206"/>
    <mergeCell ref="N205:N206"/>
    <mergeCell ref="O205:O206"/>
    <mergeCell ref="P205:P206"/>
    <mergeCell ref="Q205:Q206"/>
    <mergeCell ref="A207:A208"/>
    <mergeCell ref="J207:J208"/>
    <mergeCell ref="K207:K208"/>
    <mergeCell ref="L207:L208"/>
    <mergeCell ref="M207:M208"/>
    <mergeCell ref="N207:N208"/>
    <mergeCell ref="O207:O208"/>
    <mergeCell ref="P207:P208"/>
    <mergeCell ref="Q207:Q208"/>
    <mergeCell ref="A209:A210"/>
    <mergeCell ref="J209:J210"/>
    <mergeCell ref="K209:K210"/>
    <mergeCell ref="L209:L210"/>
    <mergeCell ref="M209:M210"/>
    <mergeCell ref="N209:N210"/>
    <mergeCell ref="O209:O210"/>
    <mergeCell ref="P209:P210"/>
    <mergeCell ref="Q209:Q210"/>
    <mergeCell ref="A211:A212"/>
    <mergeCell ref="J211:J212"/>
    <mergeCell ref="K211:K212"/>
    <mergeCell ref="L211:L212"/>
    <mergeCell ref="M211:M212"/>
    <mergeCell ref="N211:N212"/>
    <mergeCell ref="O211:O212"/>
    <mergeCell ref="P211:P212"/>
    <mergeCell ref="Q211:Q212"/>
    <mergeCell ref="A213:A214"/>
    <mergeCell ref="J213:J214"/>
    <mergeCell ref="K213:K214"/>
    <mergeCell ref="L213:L214"/>
    <mergeCell ref="M213:M214"/>
    <mergeCell ref="N213:N214"/>
    <mergeCell ref="O213:O214"/>
    <mergeCell ref="P213:P214"/>
    <mergeCell ref="Q213:Q214"/>
    <mergeCell ref="A215:A216"/>
    <mergeCell ref="J215:J216"/>
    <mergeCell ref="K215:K216"/>
    <mergeCell ref="L215:L216"/>
    <mergeCell ref="M215:M216"/>
    <mergeCell ref="N215:N216"/>
    <mergeCell ref="O215:O216"/>
    <mergeCell ref="P215:P216"/>
    <mergeCell ref="Q215:Q216"/>
    <mergeCell ref="A217:A218"/>
    <mergeCell ref="J217:J218"/>
    <mergeCell ref="K217:K218"/>
    <mergeCell ref="L217:L218"/>
    <mergeCell ref="M217:M218"/>
    <mergeCell ref="N217:N218"/>
    <mergeCell ref="O217:O218"/>
    <mergeCell ref="P217:P218"/>
    <mergeCell ref="Q217:Q218"/>
    <mergeCell ref="A219:A220"/>
    <mergeCell ref="J219:J220"/>
    <mergeCell ref="K219:K220"/>
    <mergeCell ref="L219:L220"/>
    <mergeCell ref="M219:M220"/>
    <mergeCell ref="N219:N220"/>
    <mergeCell ref="O219:O220"/>
    <mergeCell ref="P219:P220"/>
    <mergeCell ref="Q219:Q220"/>
    <mergeCell ref="A221:A222"/>
    <mergeCell ref="J221:J222"/>
    <mergeCell ref="K221:K222"/>
    <mergeCell ref="L221:L222"/>
    <mergeCell ref="M221:M222"/>
    <mergeCell ref="N221:N222"/>
    <mergeCell ref="O221:O222"/>
    <mergeCell ref="P221:P222"/>
    <mergeCell ref="Q221:Q222"/>
    <mergeCell ref="A223:A224"/>
    <mergeCell ref="J223:J224"/>
    <mergeCell ref="K223:K224"/>
    <mergeCell ref="L223:L224"/>
    <mergeCell ref="M223:M224"/>
    <mergeCell ref="N223:N224"/>
    <mergeCell ref="O223:O224"/>
    <mergeCell ref="P223:P224"/>
    <mergeCell ref="Q223:Q224"/>
    <mergeCell ref="A239:E239"/>
    <mergeCell ref="J239:Q239"/>
    <mergeCell ref="A240:A241"/>
    <mergeCell ref="K240:Q240"/>
    <mergeCell ref="A242:A243"/>
    <mergeCell ref="J242:J243"/>
    <mergeCell ref="K242:K243"/>
    <mergeCell ref="L242:L243"/>
    <mergeCell ref="M242:M243"/>
    <mergeCell ref="N242:N243"/>
    <mergeCell ref="O242:O243"/>
    <mergeCell ref="P242:P243"/>
    <mergeCell ref="Q242:Q243"/>
    <mergeCell ref="A244:A245"/>
    <mergeCell ref="J244:J245"/>
    <mergeCell ref="K244:K245"/>
    <mergeCell ref="L244:L245"/>
    <mergeCell ref="M244:M245"/>
    <mergeCell ref="N244:N245"/>
    <mergeCell ref="O244:O245"/>
    <mergeCell ref="P244:P245"/>
    <mergeCell ref="Q244:Q245"/>
    <mergeCell ref="A246:A247"/>
    <mergeCell ref="J246:J247"/>
    <mergeCell ref="K246:K247"/>
    <mergeCell ref="L246:L247"/>
    <mergeCell ref="M246:M247"/>
    <mergeCell ref="N246:N247"/>
    <mergeCell ref="O246:O247"/>
    <mergeCell ref="P246:P247"/>
    <mergeCell ref="Q246:Q247"/>
    <mergeCell ref="A248:A249"/>
    <mergeCell ref="J248:J249"/>
    <mergeCell ref="K248:K249"/>
    <mergeCell ref="L248:L249"/>
    <mergeCell ref="M248:M249"/>
    <mergeCell ref="N248:N249"/>
    <mergeCell ref="O248:O249"/>
    <mergeCell ref="P248:P249"/>
    <mergeCell ref="Q248:Q249"/>
    <mergeCell ref="A250:A251"/>
    <mergeCell ref="J250:J251"/>
    <mergeCell ref="K250:K251"/>
    <mergeCell ref="L250:L251"/>
    <mergeCell ref="M250:M251"/>
    <mergeCell ref="N250:N251"/>
    <mergeCell ref="O250:O251"/>
    <mergeCell ref="P250:P251"/>
    <mergeCell ref="Q250:Q251"/>
    <mergeCell ref="A252:A253"/>
    <mergeCell ref="J252:J253"/>
    <mergeCell ref="K252:K253"/>
    <mergeCell ref="L252:L253"/>
    <mergeCell ref="M252:M253"/>
    <mergeCell ref="N252:N253"/>
    <mergeCell ref="O252:O253"/>
    <mergeCell ref="P252:P253"/>
    <mergeCell ref="Q252:Q253"/>
    <mergeCell ref="A254:A255"/>
    <mergeCell ref="J254:J255"/>
    <mergeCell ref="K254:K255"/>
    <mergeCell ref="L254:L255"/>
    <mergeCell ref="M254:M255"/>
    <mergeCell ref="N254:N255"/>
    <mergeCell ref="O254:O255"/>
    <mergeCell ref="P254:P255"/>
    <mergeCell ref="Q254:Q255"/>
    <mergeCell ref="A256:A257"/>
    <mergeCell ref="J256:J257"/>
    <mergeCell ref="K256:K257"/>
    <mergeCell ref="L256:L257"/>
    <mergeCell ref="M256:M257"/>
    <mergeCell ref="N256:N257"/>
    <mergeCell ref="O256:O257"/>
    <mergeCell ref="P256:P257"/>
    <mergeCell ref="Q256:Q257"/>
    <mergeCell ref="A258:A259"/>
    <mergeCell ref="J258:J259"/>
    <mergeCell ref="K258:K259"/>
    <mergeCell ref="L258:L259"/>
    <mergeCell ref="M258:M259"/>
    <mergeCell ref="N258:N259"/>
    <mergeCell ref="O258:O259"/>
    <mergeCell ref="P258:P259"/>
    <mergeCell ref="Q258:Q259"/>
    <mergeCell ref="A260:A261"/>
    <mergeCell ref="J260:J261"/>
    <mergeCell ref="K260:K261"/>
    <mergeCell ref="L260:L261"/>
    <mergeCell ref="M260:M261"/>
    <mergeCell ref="N260:N261"/>
    <mergeCell ref="O260:O261"/>
    <mergeCell ref="P260:P261"/>
    <mergeCell ref="Q260:Q261"/>
    <mergeCell ref="A262:A263"/>
    <mergeCell ref="J262:J263"/>
    <mergeCell ref="K262:K263"/>
    <mergeCell ref="L262:L263"/>
    <mergeCell ref="M262:M263"/>
    <mergeCell ref="N262:N263"/>
    <mergeCell ref="O262:O263"/>
    <mergeCell ref="P262:P263"/>
    <mergeCell ref="Q262:Q263"/>
    <mergeCell ref="A264:A265"/>
    <mergeCell ref="J264:J265"/>
    <mergeCell ref="K264:K265"/>
    <mergeCell ref="L264:L265"/>
    <mergeCell ref="M264:M265"/>
    <mergeCell ref="N264:N265"/>
    <mergeCell ref="O264:O265"/>
    <mergeCell ref="P264:P265"/>
    <mergeCell ref="Q264:Q265"/>
    <mergeCell ref="A266:A267"/>
    <mergeCell ref="J266:J267"/>
    <mergeCell ref="K266:K267"/>
    <mergeCell ref="L266:L267"/>
    <mergeCell ref="M266:M267"/>
    <mergeCell ref="N266:N267"/>
    <mergeCell ref="O266:O267"/>
    <mergeCell ref="P266:P267"/>
    <mergeCell ref="Q266:Q267"/>
    <mergeCell ref="A268:A269"/>
    <mergeCell ref="J268:J269"/>
    <mergeCell ref="K268:K269"/>
    <mergeCell ref="L268:L269"/>
    <mergeCell ref="M268:M269"/>
    <mergeCell ref="N268:N269"/>
    <mergeCell ref="O268:O269"/>
    <mergeCell ref="P268:P269"/>
    <mergeCell ref="Q268:Q269"/>
    <mergeCell ref="A270:A271"/>
    <mergeCell ref="J270:J271"/>
    <mergeCell ref="K270:K271"/>
    <mergeCell ref="L270:L271"/>
    <mergeCell ref="M270:M271"/>
    <mergeCell ref="N270:N271"/>
    <mergeCell ref="O270:O271"/>
    <mergeCell ref="P270:P271"/>
    <mergeCell ref="Q270:Q271"/>
    <mergeCell ref="A274:E274"/>
    <mergeCell ref="J274:Q274"/>
    <mergeCell ref="A275:A276"/>
    <mergeCell ref="K275:Q275"/>
    <mergeCell ref="A277:A278"/>
    <mergeCell ref="J277:J278"/>
    <mergeCell ref="K277:K278"/>
    <mergeCell ref="L277:L278"/>
    <mergeCell ref="M277:M278"/>
    <mergeCell ref="N277:N278"/>
    <mergeCell ref="O277:O278"/>
    <mergeCell ref="P277:P278"/>
    <mergeCell ref="Q277:Q278"/>
    <mergeCell ref="A279:A280"/>
    <mergeCell ref="J279:J280"/>
    <mergeCell ref="K279:K280"/>
    <mergeCell ref="L279:L280"/>
    <mergeCell ref="M279:M280"/>
    <mergeCell ref="N279:N280"/>
    <mergeCell ref="O279:O280"/>
    <mergeCell ref="P279:P280"/>
    <mergeCell ref="Q279:Q280"/>
    <mergeCell ref="A281:A282"/>
    <mergeCell ref="J281:J282"/>
    <mergeCell ref="K281:K282"/>
    <mergeCell ref="L281:L282"/>
    <mergeCell ref="M281:M282"/>
    <mergeCell ref="N281:N282"/>
    <mergeCell ref="O281:O282"/>
    <mergeCell ref="P281:P282"/>
    <mergeCell ref="Q281:Q282"/>
    <mergeCell ref="A283:A284"/>
    <mergeCell ref="J283:J284"/>
    <mergeCell ref="K283:K284"/>
    <mergeCell ref="L283:L284"/>
    <mergeCell ref="M283:M284"/>
    <mergeCell ref="N283:N284"/>
    <mergeCell ref="O283:O284"/>
    <mergeCell ref="P283:P284"/>
    <mergeCell ref="Q283:Q284"/>
    <mergeCell ref="A285:A286"/>
    <mergeCell ref="J285:J286"/>
    <mergeCell ref="K285:K286"/>
    <mergeCell ref="L285:L286"/>
    <mergeCell ref="M285:M286"/>
    <mergeCell ref="N285:N286"/>
    <mergeCell ref="O285:O286"/>
    <mergeCell ref="P285:P286"/>
    <mergeCell ref="Q285:Q286"/>
    <mergeCell ref="A287:A288"/>
    <mergeCell ref="J287:J288"/>
    <mergeCell ref="K287:K288"/>
    <mergeCell ref="L287:L288"/>
    <mergeCell ref="M287:M288"/>
    <mergeCell ref="N287:N288"/>
    <mergeCell ref="O287:O288"/>
    <mergeCell ref="P287:P288"/>
    <mergeCell ref="Q287:Q288"/>
    <mergeCell ref="A289:A290"/>
    <mergeCell ref="J289:J290"/>
    <mergeCell ref="K289:K290"/>
    <mergeCell ref="L289:L290"/>
    <mergeCell ref="M289:M290"/>
    <mergeCell ref="N289:N290"/>
    <mergeCell ref="O289:O290"/>
    <mergeCell ref="P289:P290"/>
    <mergeCell ref="Q289:Q290"/>
    <mergeCell ref="A291:A292"/>
    <mergeCell ref="J291:J292"/>
    <mergeCell ref="K291:K292"/>
    <mergeCell ref="L291:L292"/>
    <mergeCell ref="M291:M292"/>
    <mergeCell ref="N291:N292"/>
    <mergeCell ref="O291:O292"/>
    <mergeCell ref="P291:P292"/>
    <mergeCell ref="Q291:Q292"/>
    <mergeCell ref="A293:A294"/>
    <mergeCell ref="J293:J294"/>
    <mergeCell ref="K293:K294"/>
    <mergeCell ref="L293:L294"/>
    <mergeCell ref="M293:M294"/>
    <mergeCell ref="N293:N294"/>
    <mergeCell ref="O293:O294"/>
    <mergeCell ref="P293:P294"/>
    <mergeCell ref="Q293:Q294"/>
    <mergeCell ref="A295:A296"/>
    <mergeCell ref="J295:J296"/>
    <mergeCell ref="K295:K296"/>
    <mergeCell ref="L295:L296"/>
    <mergeCell ref="M295:M296"/>
    <mergeCell ref="N295:N296"/>
    <mergeCell ref="O295:O296"/>
    <mergeCell ref="P295:P296"/>
    <mergeCell ref="Q295:Q296"/>
    <mergeCell ref="A297:A298"/>
    <mergeCell ref="J297:J298"/>
    <mergeCell ref="K297:K298"/>
    <mergeCell ref="L297:L298"/>
    <mergeCell ref="M297:M298"/>
    <mergeCell ref="N297:N298"/>
    <mergeCell ref="O297:O298"/>
    <mergeCell ref="P297:P298"/>
    <mergeCell ref="Q297:Q298"/>
    <mergeCell ref="A299:A300"/>
    <mergeCell ref="J299:J300"/>
    <mergeCell ref="K299:K300"/>
    <mergeCell ref="L299:L300"/>
    <mergeCell ref="M299:M300"/>
    <mergeCell ref="N299:N300"/>
    <mergeCell ref="O299:O300"/>
    <mergeCell ref="P299:P300"/>
    <mergeCell ref="Q299:Q300"/>
    <mergeCell ref="A301:A302"/>
    <mergeCell ref="J301:J302"/>
    <mergeCell ref="K301:K302"/>
    <mergeCell ref="L301:L302"/>
    <mergeCell ref="M301:M302"/>
    <mergeCell ref="N301:N302"/>
    <mergeCell ref="O301:O302"/>
    <mergeCell ref="P301:P302"/>
    <mergeCell ref="Q301:Q302"/>
    <mergeCell ref="A303:A304"/>
    <mergeCell ref="J303:J304"/>
    <mergeCell ref="K303:K304"/>
    <mergeCell ref="L303:L304"/>
    <mergeCell ref="M303:M304"/>
    <mergeCell ref="N303:N304"/>
    <mergeCell ref="O303:O304"/>
    <mergeCell ref="P303:P304"/>
    <mergeCell ref="Q303:Q304"/>
    <mergeCell ref="A305:A306"/>
    <mergeCell ref="J305:J306"/>
    <mergeCell ref="K305:K306"/>
    <mergeCell ref="L305:L306"/>
    <mergeCell ref="M305:M306"/>
    <mergeCell ref="N305:N306"/>
    <mergeCell ref="O305:O306"/>
    <mergeCell ref="P305:P306"/>
    <mergeCell ref="Q305:Q306"/>
    <mergeCell ref="A551:G551"/>
    <mergeCell ref="F553:G553"/>
    <mergeCell ref="F554:G554"/>
    <mergeCell ref="F555:G555"/>
    <mergeCell ref="F556:G556"/>
    <mergeCell ref="F557:G557"/>
    <mergeCell ref="F330:G330"/>
    <mergeCell ref="F331:G331"/>
    <mergeCell ref="F332:G332"/>
    <mergeCell ref="F333:G333"/>
    <mergeCell ref="F334:G334"/>
    <mergeCell ref="A315:G315"/>
    <mergeCell ref="C316:C317"/>
    <mergeCell ref="F316:G316"/>
    <mergeCell ref="F317:G317"/>
    <mergeCell ref="C318:C319"/>
    <mergeCell ref="F318:G318"/>
    <mergeCell ref="F319:G319"/>
    <mergeCell ref="F320:G320"/>
    <mergeCell ref="A322:C322"/>
    <mergeCell ref="F322:G322"/>
    <mergeCell ref="A323:G323"/>
    <mergeCell ref="F324:G324"/>
    <mergeCell ref="F325:G325"/>
    <mergeCell ref="F326:G326"/>
    <mergeCell ref="F327:G327"/>
    <mergeCell ref="F328:G328"/>
    <mergeCell ref="F329:G329"/>
    <mergeCell ref="A335:I335"/>
    <mergeCell ref="A336:G336"/>
    <mergeCell ref="A337:G337"/>
    <mergeCell ref="A370:A371"/>
    <mergeCell ref="A584:G584"/>
    <mergeCell ref="F565:G565"/>
    <mergeCell ref="F566:G566"/>
    <mergeCell ref="F567:G567"/>
    <mergeCell ref="F568:G568"/>
    <mergeCell ref="F569:G569"/>
    <mergeCell ref="A571:B571"/>
    <mergeCell ref="F572:G572"/>
    <mergeCell ref="F573:G573"/>
    <mergeCell ref="F574:G574"/>
    <mergeCell ref="F575:G575"/>
    <mergeCell ref="F576:G576"/>
    <mergeCell ref="A578:B578"/>
    <mergeCell ref="F579:G579"/>
    <mergeCell ref="D580:D582"/>
    <mergeCell ref="F580:G580"/>
    <mergeCell ref="F581:G581"/>
    <mergeCell ref="F582:G582"/>
    <mergeCell ref="A605:B605"/>
    <mergeCell ref="F606:G606"/>
    <mergeCell ref="D607:D609"/>
    <mergeCell ref="F607:G607"/>
    <mergeCell ref="F608:G608"/>
    <mergeCell ref="F609:G609"/>
    <mergeCell ref="F610:G610"/>
    <mergeCell ref="A611:D611"/>
    <mergeCell ref="F612:G612"/>
    <mergeCell ref="F613:G613"/>
    <mergeCell ref="F614:G614"/>
    <mergeCell ref="F615:G615"/>
    <mergeCell ref="F616:G616"/>
    <mergeCell ref="A618:D618"/>
    <mergeCell ref="F619:G619"/>
    <mergeCell ref="D620:D622"/>
    <mergeCell ref="F620:G620"/>
    <mergeCell ref="F621:G621"/>
    <mergeCell ref="F622:G622"/>
  </mergeCells>
  <phoneticPr fontId="3" type="noConversion"/>
  <pageMargins left="0.39370078740157483" right="0.39370078740157483" top="0.59055118110236227" bottom="0.19685039370078741" header="0" footer="0"/>
  <pageSetup paperSize="9" scale="66" orientation="portrait" r:id="rId1"/>
  <headerFooter alignWithMargins="0"/>
  <rowBreaks count="16" manualBreakCount="16">
    <brk id="33" max="8" man="1"/>
    <brk id="64" max="8" man="1"/>
    <brk id="99" max="8" man="1"/>
    <brk id="156" max="8" man="1"/>
    <brk id="191" max="8" man="1"/>
    <brk id="238" max="8" man="1"/>
    <brk id="273" max="8" man="1"/>
    <brk id="314" max="8" man="1"/>
    <brk id="334" max="8" man="1"/>
    <brk id="381" max="16383" man="1"/>
    <brk id="431" max="16383" man="1"/>
    <brk id="478" max="16383" man="1"/>
    <brk id="528" max="16383" man="1"/>
    <brk id="549" max="8" man="1"/>
    <brk id="582" max="16383" man="1"/>
    <brk id="6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5"/>
  <sheetViews>
    <sheetView workbookViewId="0">
      <selection sqref="A1:G1"/>
    </sheetView>
  </sheetViews>
  <sheetFormatPr defaultColWidth="9" defaultRowHeight="27.75"/>
  <cols>
    <col min="1" max="1" width="17.375" style="7" customWidth="1"/>
    <col min="2" max="5" width="16.375" style="238" customWidth="1"/>
    <col min="6" max="6" width="6.375" style="82" customWidth="1"/>
    <col min="7" max="7" width="6.25" style="82" customWidth="1"/>
    <col min="8" max="8" width="23.125" style="5" customWidth="1"/>
    <col min="9" max="9" width="26.25" style="125" bestFit="1" customWidth="1"/>
    <col min="10" max="10" width="25.375" style="8" customWidth="1"/>
    <col min="11" max="11" width="14.875" style="6" customWidth="1"/>
    <col min="12" max="12" width="15.625" style="15" customWidth="1"/>
    <col min="13" max="13" width="51.625" style="15" bestFit="1" customWidth="1"/>
    <col min="14" max="15" width="15.625" style="15" customWidth="1"/>
    <col min="16" max="16384" width="9" style="1"/>
  </cols>
  <sheetData>
    <row r="1" spans="1:15" s="67" customFormat="1" ht="190.5" customHeight="1">
      <c r="A1" s="732" t="s">
        <v>247</v>
      </c>
      <c r="B1" s="732"/>
      <c r="C1" s="732"/>
      <c r="D1" s="732"/>
      <c r="E1" s="732"/>
      <c r="F1" s="732"/>
      <c r="G1" s="732"/>
      <c r="H1" s="110"/>
      <c r="I1" s="111"/>
      <c r="J1" s="112"/>
      <c r="K1" s="111"/>
      <c r="L1" s="68"/>
      <c r="M1" s="68"/>
      <c r="N1" s="68"/>
      <c r="O1" s="68"/>
    </row>
    <row r="2" spans="1:15" s="67" customFormat="1" ht="22.5" customHeight="1">
      <c r="A2" s="817" t="s">
        <v>235</v>
      </c>
      <c r="B2" s="734"/>
      <c r="C2" s="734"/>
      <c r="D2" s="734"/>
      <c r="E2" s="734"/>
      <c r="F2" s="78"/>
      <c r="G2" s="78"/>
      <c r="H2" s="110"/>
      <c r="I2" s="111"/>
      <c r="J2" s="112"/>
      <c r="K2" s="111"/>
      <c r="L2" s="68"/>
      <c r="M2" s="68"/>
      <c r="N2" s="68"/>
      <c r="O2" s="68"/>
    </row>
    <row r="3" spans="1:15" s="67" customFormat="1" ht="36" customHeight="1">
      <c r="A3" s="818"/>
      <c r="B3" s="818"/>
      <c r="C3" s="818"/>
      <c r="D3" s="818"/>
      <c r="E3" s="818"/>
      <c r="F3" s="818"/>
      <c r="G3" s="818"/>
      <c r="H3" s="113" t="s">
        <v>173</v>
      </c>
      <c r="I3" s="111"/>
      <c r="J3" s="112"/>
      <c r="K3" s="111"/>
      <c r="L3" s="68"/>
      <c r="M3" s="68"/>
      <c r="N3" s="68"/>
      <c r="O3" s="68"/>
    </row>
    <row r="4" spans="1:15" s="69" customFormat="1" ht="35.25" customHeight="1" thickBot="1">
      <c r="A4" s="735" t="s">
        <v>258</v>
      </c>
      <c r="B4" s="735"/>
      <c r="C4" s="735"/>
      <c r="D4" s="735"/>
      <c r="E4" s="735"/>
      <c r="F4" s="79" t="s">
        <v>176</v>
      </c>
      <c r="G4" s="80">
        <f>F6+G6</f>
        <v>40</v>
      </c>
      <c r="H4" s="113">
        <v>44</v>
      </c>
      <c r="I4" s="114"/>
      <c r="J4" s="115"/>
      <c r="K4" s="116"/>
      <c r="L4" s="41"/>
      <c r="M4" s="70" t="s">
        <v>174</v>
      </c>
      <c r="N4" s="41"/>
      <c r="O4" s="41"/>
    </row>
    <row r="5" spans="1:15" ht="23.1" customHeight="1">
      <c r="A5" s="737" t="s">
        <v>13</v>
      </c>
      <c r="B5" s="149" t="s">
        <v>24</v>
      </c>
      <c r="C5" s="149" t="s">
        <v>44</v>
      </c>
      <c r="D5" s="149" t="s">
        <v>45</v>
      </c>
      <c r="E5" s="150" t="s">
        <v>46</v>
      </c>
      <c r="F5" s="81" t="s">
        <v>175</v>
      </c>
      <c r="G5" s="81" t="s">
        <v>177</v>
      </c>
      <c r="I5" s="117"/>
      <c r="J5" s="118"/>
      <c r="K5" s="119"/>
      <c r="M5" s="47" t="s">
        <v>81</v>
      </c>
      <c r="O5" s="1"/>
    </row>
    <row r="6" spans="1:15" ht="23.1" customHeight="1" thickBot="1">
      <c r="A6" s="738"/>
      <c r="B6" s="151" t="s">
        <v>27</v>
      </c>
      <c r="C6" s="151" t="s">
        <v>14</v>
      </c>
      <c r="D6" s="151" t="s">
        <v>27</v>
      </c>
      <c r="E6" s="152" t="s">
        <v>27</v>
      </c>
      <c r="F6" s="82">
        <f>F8+F10+F12+F14+F16+F18+F20+F22+F24+F26+F30+F32</f>
        <v>0</v>
      </c>
      <c r="G6" s="82">
        <f>G12+G14+G16+G18+G20+G22+G24+G26+G30+G32</f>
        <v>40</v>
      </c>
      <c r="I6" s="117"/>
      <c r="J6" s="120"/>
      <c r="K6" s="119"/>
      <c r="M6" s="47" t="s">
        <v>102</v>
      </c>
      <c r="O6" s="1"/>
    </row>
    <row r="7" spans="1:15" ht="22.5" customHeight="1">
      <c r="A7" s="737">
        <v>1101</v>
      </c>
      <c r="B7" s="100" t="s">
        <v>26</v>
      </c>
      <c r="C7" s="774" t="s">
        <v>172</v>
      </c>
      <c r="D7" s="781"/>
      <c r="E7" s="782"/>
      <c r="H7" s="132"/>
      <c r="I7" s="132"/>
      <c r="J7" s="132"/>
      <c r="K7" s="132"/>
      <c r="M7" s="47"/>
      <c r="O7" s="30"/>
    </row>
    <row r="8" spans="1:15" ht="22.5" customHeight="1" thickBot="1">
      <c r="A8" s="738"/>
      <c r="B8" s="144" t="s">
        <v>25</v>
      </c>
      <c r="C8" s="815"/>
      <c r="D8" s="816"/>
      <c r="E8" s="819"/>
      <c r="F8" s="82">
        <v>0</v>
      </c>
      <c r="G8" s="82">
        <f>4-F8</f>
        <v>4</v>
      </c>
      <c r="H8" s="133"/>
      <c r="I8" s="133"/>
      <c r="J8" s="133"/>
      <c r="K8" s="133"/>
      <c r="M8" s="47"/>
      <c r="O8" s="1"/>
    </row>
    <row r="9" spans="1:15" ht="23.1" customHeight="1">
      <c r="A9" s="737">
        <v>1102</v>
      </c>
      <c r="B9" s="774" t="s">
        <v>254</v>
      </c>
      <c r="C9" s="781"/>
      <c r="D9" s="100"/>
      <c r="E9" s="100" t="s">
        <v>256</v>
      </c>
      <c r="H9" s="132"/>
      <c r="I9" s="132"/>
      <c r="J9" s="132"/>
      <c r="K9" s="132"/>
      <c r="L9" s="95"/>
      <c r="M9" s="48" t="s">
        <v>82</v>
      </c>
      <c r="O9" s="1"/>
    </row>
    <row r="10" spans="1:15" ht="23.1" customHeight="1" thickBot="1">
      <c r="A10" s="738"/>
      <c r="B10" s="815"/>
      <c r="C10" s="816"/>
      <c r="D10" s="144"/>
      <c r="E10" s="144" t="s">
        <v>367</v>
      </c>
      <c r="F10" s="82">
        <v>0</v>
      </c>
      <c r="G10" s="82">
        <v>1</v>
      </c>
      <c r="H10" s="133"/>
      <c r="I10" s="133"/>
      <c r="J10" s="133"/>
      <c r="K10" s="133"/>
      <c r="L10" s="94"/>
      <c r="M10" s="49" t="s">
        <v>83</v>
      </c>
      <c r="O10" s="1"/>
    </row>
    <row r="11" spans="1:15" ht="23.1" customHeight="1">
      <c r="A11" s="737">
        <v>1103</v>
      </c>
      <c r="B11" s="100"/>
      <c r="C11" s="100"/>
      <c r="D11" s="100"/>
      <c r="E11" s="100"/>
      <c r="H11" s="132"/>
      <c r="I11" s="132"/>
      <c r="J11" s="132"/>
      <c r="K11" s="132"/>
      <c r="L11" s="95"/>
      <c r="M11" s="47" t="s">
        <v>85</v>
      </c>
      <c r="O11" s="1"/>
    </row>
    <row r="12" spans="1:15" ht="23.1" customHeight="1" thickBot="1">
      <c r="A12" s="738"/>
      <c r="B12" s="144"/>
      <c r="C12" s="144"/>
      <c r="D12" s="144"/>
      <c r="E12" s="144"/>
      <c r="F12" s="82">
        <v>0</v>
      </c>
      <c r="G12" s="82">
        <f>4-F12</f>
        <v>4</v>
      </c>
      <c r="H12" s="133"/>
      <c r="I12" s="133"/>
      <c r="J12" s="133"/>
      <c r="K12" s="133"/>
      <c r="L12" s="94"/>
      <c r="M12" s="50" t="s">
        <v>86</v>
      </c>
      <c r="O12" s="17"/>
    </row>
    <row r="13" spans="1:15" ht="23.1" customHeight="1">
      <c r="A13" s="737">
        <v>1104</v>
      </c>
      <c r="B13" s="100"/>
      <c r="C13" s="100"/>
      <c r="D13" s="100"/>
      <c r="E13" s="100"/>
      <c r="H13" s="132"/>
      <c r="I13" s="132"/>
      <c r="J13" s="132"/>
      <c r="K13" s="132"/>
      <c r="L13" s="95"/>
      <c r="M13" s="70" t="s">
        <v>174</v>
      </c>
      <c r="O13" s="27"/>
    </row>
    <row r="14" spans="1:15" ht="23.1" customHeight="1" thickBot="1">
      <c r="A14" s="738"/>
      <c r="B14" s="144"/>
      <c r="C14" s="144"/>
      <c r="D14" s="144"/>
      <c r="E14" s="144"/>
      <c r="F14" s="82">
        <v>0</v>
      </c>
      <c r="G14" s="82">
        <f>4-F14</f>
        <v>4</v>
      </c>
      <c r="H14" s="133"/>
      <c r="I14" s="133"/>
      <c r="J14" s="133"/>
      <c r="K14" s="133"/>
      <c r="L14" s="94"/>
      <c r="M14" s="47" t="s">
        <v>81</v>
      </c>
      <c r="O14" s="1"/>
    </row>
    <row r="15" spans="1:15" ht="23.1" customHeight="1">
      <c r="A15" s="737">
        <v>1105</v>
      </c>
      <c r="B15" s="100" t="s">
        <v>255</v>
      </c>
      <c r="C15" s="100"/>
      <c r="D15" s="100"/>
      <c r="E15" s="100"/>
      <c r="H15" s="132"/>
      <c r="I15" s="132"/>
      <c r="J15" s="132"/>
      <c r="K15" s="132"/>
      <c r="L15" s="96"/>
      <c r="M15" s="47" t="s">
        <v>102</v>
      </c>
      <c r="O15" s="1"/>
    </row>
    <row r="16" spans="1:15" ht="23.1" customHeight="1" thickBot="1">
      <c r="A16" s="738"/>
      <c r="B16" s="144">
        <v>1070621</v>
      </c>
      <c r="C16" s="144"/>
      <c r="D16" s="144"/>
      <c r="E16" s="144"/>
      <c r="F16" s="82">
        <v>0</v>
      </c>
      <c r="G16" s="82">
        <f>4-F16</f>
        <v>4</v>
      </c>
      <c r="H16" s="133"/>
      <c r="I16" s="133"/>
      <c r="J16" s="133"/>
      <c r="K16" s="133"/>
      <c r="L16" s="97"/>
      <c r="M16" s="47"/>
      <c r="O16" s="1"/>
    </row>
    <row r="17" spans="1:40" ht="23.1" customHeight="1">
      <c r="A17" s="737">
        <v>1106</v>
      </c>
      <c r="B17" s="100"/>
      <c r="C17" s="100"/>
      <c r="D17" s="100"/>
      <c r="E17" s="100"/>
      <c r="H17" s="132"/>
      <c r="I17" s="132"/>
      <c r="J17" s="132"/>
      <c r="K17" s="132"/>
      <c r="L17" s="77"/>
      <c r="M17" s="47"/>
      <c r="O17" s="31"/>
    </row>
    <row r="18" spans="1:40" ht="23.1" customHeight="1" thickBot="1">
      <c r="A18" s="738"/>
      <c r="B18" s="144"/>
      <c r="C18" s="144"/>
      <c r="D18" s="144"/>
      <c r="E18" s="144"/>
      <c r="F18" s="82">
        <v>0</v>
      </c>
      <c r="G18" s="82">
        <f>4-F18</f>
        <v>4</v>
      </c>
      <c r="H18" s="133"/>
      <c r="I18" s="133"/>
      <c r="J18" s="133"/>
      <c r="K18" s="133"/>
      <c r="L18" s="73"/>
      <c r="M18" s="128" t="s">
        <v>82</v>
      </c>
      <c r="O18" s="26"/>
    </row>
    <row r="19" spans="1:40" ht="23.1" customHeight="1">
      <c r="A19" s="737">
        <v>1107</v>
      </c>
      <c r="B19" s="100"/>
      <c r="C19" s="100"/>
      <c r="D19" s="100"/>
      <c r="E19" s="100"/>
      <c r="H19" s="132"/>
      <c r="I19" s="132"/>
      <c r="J19" s="132"/>
      <c r="K19" s="132"/>
      <c r="L19" s="77"/>
      <c r="M19" s="49" t="s">
        <v>83</v>
      </c>
      <c r="O19" s="33"/>
    </row>
    <row r="20" spans="1:40" ht="23.1" customHeight="1" thickBot="1">
      <c r="A20" s="738"/>
      <c r="B20" s="144"/>
      <c r="C20" s="144"/>
      <c r="D20" s="144"/>
      <c r="E20" s="144"/>
      <c r="F20" s="82">
        <v>0</v>
      </c>
      <c r="G20" s="82">
        <f>4-F20</f>
        <v>4</v>
      </c>
      <c r="H20" s="133"/>
      <c r="I20" s="133"/>
      <c r="J20" s="133"/>
      <c r="K20" s="133"/>
      <c r="L20" s="36"/>
      <c r="M20" s="47" t="s">
        <v>85</v>
      </c>
      <c r="O20" s="16"/>
    </row>
    <row r="21" spans="1:40" ht="23.1" customHeight="1">
      <c r="A21" s="737">
        <v>1108</v>
      </c>
      <c r="B21" s="100"/>
      <c r="C21" s="100"/>
      <c r="D21" s="100"/>
      <c r="E21" s="100"/>
      <c r="H21" s="132"/>
      <c r="I21" s="132"/>
      <c r="J21" s="132"/>
      <c r="K21" s="132"/>
      <c r="L21" s="77"/>
      <c r="M21" s="50" t="s">
        <v>86</v>
      </c>
      <c r="O21" s="1"/>
    </row>
    <row r="22" spans="1:40" ht="23.1" customHeight="1" thickBot="1">
      <c r="A22" s="738"/>
      <c r="B22" s="144"/>
      <c r="C22" s="144"/>
      <c r="D22" s="144"/>
      <c r="E22" s="144"/>
      <c r="F22" s="82">
        <v>0</v>
      </c>
      <c r="G22" s="82">
        <f>4-F22</f>
        <v>4</v>
      </c>
      <c r="H22" s="133"/>
      <c r="I22" s="133"/>
      <c r="J22" s="133"/>
      <c r="K22" s="133"/>
      <c r="L22" s="36"/>
      <c r="M22" s="47"/>
      <c r="O22" s="1"/>
    </row>
    <row r="23" spans="1:40" ht="23.1" customHeight="1">
      <c r="A23" s="737">
        <v>1109</v>
      </c>
      <c r="B23" s="100"/>
      <c r="C23" s="100"/>
      <c r="D23" s="100"/>
      <c r="E23" s="100"/>
      <c r="H23" s="132"/>
      <c r="I23" s="132"/>
      <c r="J23" s="132"/>
      <c r="K23" s="132"/>
      <c r="L23" s="77"/>
      <c r="M23" s="46" t="s">
        <v>87</v>
      </c>
      <c r="O23" s="1"/>
    </row>
    <row r="24" spans="1:40" ht="23.1" customHeight="1" thickBot="1">
      <c r="A24" s="738"/>
      <c r="B24" s="144"/>
      <c r="C24" s="144"/>
      <c r="D24" s="144"/>
      <c r="E24" s="144"/>
      <c r="F24" s="82">
        <v>0</v>
      </c>
      <c r="G24" s="82">
        <f>4-F24</f>
        <v>4</v>
      </c>
      <c r="H24" s="133"/>
      <c r="I24" s="133"/>
      <c r="J24" s="133"/>
      <c r="K24" s="133"/>
      <c r="L24" s="36"/>
      <c r="M24" s="47" t="s">
        <v>103</v>
      </c>
      <c r="O24" s="1"/>
    </row>
    <row r="25" spans="1:40" ht="23.1" customHeight="1">
      <c r="A25" s="737">
        <v>1110</v>
      </c>
      <c r="B25" s="100"/>
      <c r="C25" s="100"/>
      <c r="D25" s="100"/>
      <c r="E25" s="100"/>
      <c r="H25" s="132"/>
      <c r="I25" s="132"/>
      <c r="J25" s="132"/>
      <c r="K25" s="132"/>
      <c r="M25" s="51" t="s">
        <v>104</v>
      </c>
      <c r="O25" s="1"/>
    </row>
    <row r="26" spans="1:40" ht="22.5" customHeight="1" thickBot="1">
      <c r="A26" s="738"/>
      <c r="B26" s="144"/>
      <c r="C26" s="144"/>
      <c r="D26" s="144"/>
      <c r="E26" s="144"/>
      <c r="F26" s="82">
        <v>0</v>
      </c>
      <c r="G26" s="82">
        <f>4-F26</f>
        <v>4</v>
      </c>
      <c r="H26" s="133"/>
      <c r="I26" s="133"/>
      <c r="J26" s="133"/>
      <c r="K26" s="133"/>
      <c r="M26" s="52" t="s">
        <v>105</v>
      </c>
    </row>
    <row r="27" spans="1:40" ht="23.1" customHeight="1">
      <c r="A27" s="772" t="s">
        <v>15</v>
      </c>
      <c r="B27" s="820" t="s">
        <v>214</v>
      </c>
      <c r="C27" s="820"/>
      <c r="D27" s="820"/>
      <c r="E27" s="820"/>
      <c r="H27" s="132"/>
      <c r="I27" s="132"/>
      <c r="J27" s="132"/>
      <c r="K27" s="132"/>
      <c r="L27" s="34"/>
      <c r="M27" s="53" t="s">
        <v>106</v>
      </c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1:40" ht="23.1" customHeight="1" thickBot="1">
      <c r="A28" s="773"/>
      <c r="B28" s="821"/>
      <c r="C28" s="821"/>
      <c r="D28" s="821"/>
      <c r="E28" s="821"/>
      <c r="H28" s="133"/>
      <c r="I28" s="133"/>
      <c r="J28" s="133"/>
      <c r="K28" s="133"/>
      <c r="L28" s="16"/>
      <c r="M28" s="47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ht="23.1" customHeight="1">
      <c r="A29" s="737">
        <v>1112</v>
      </c>
      <c r="B29" s="100"/>
      <c r="C29" s="100"/>
      <c r="D29" s="100"/>
      <c r="E29" s="100"/>
      <c r="H29" s="132"/>
      <c r="I29" s="132"/>
      <c r="J29" s="132"/>
      <c r="K29" s="132"/>
      <c r="L29" s="35"/>
      <c r="M29" s="46" t="s">
        <v>88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0" ht="23.1" customHeight="1" thickBot="1">
      <c r="A30" s="738"/>
      <c r="B30" s="144"/>
      <c r="C30" s="144"/>
      <c r="D30" s="144"/>
      <c r="E30" s="144"/>
      <c r="F30" s="82">
        <v>0</v>
      </c>
      <c r="G30" s="82">
        <f>4-F30</f>
        <v>4</v>
      </c>
      <c r="H30" s="133"/>
      <c r="I30" s="133"/>
      <c r="J30" s="133"/>
      <c r="K30" s="133"/>
      <c r="L30" s="36"/>
      <c r="M30" s="47" t="s">
        <v>89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 ht="23.1" customHeight="1">
      <c r="A31" s="737">
        <v>1114</v>
      </c>
      <c r="B31" s="100"/>
      <c r="C31" s="100"/>
      <c r="D31" s="100"/>
      <c r="E31" s="100"/>
      <c r="H31" s="39"/>
      <c r="I31" s="61"/>
      <c r="J31" s="32"/>
      <c r="M31" s="54" t="s">
        <v>107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0" ht="23.1" customHeight="1" thickBot="1">
      <c r="A32" s="738"/>
      <c r="B32" s="144"/>
      <c r="C32" s="144"/>
      <c r="D32" s="144"/>
      <c r="E32" s="144"/>
      <c r="F32" s="82">
        <v>0</v>
      </c>
      <c r="G32" s="82">
        <f>4-F32</f>
        <v>4</v>
      </c>
      <c r="H32" s="5" t="s">
        <v>93</v>
      </c>
      <c r="I32" s="62"/>
      <c r="J32" s="29"/>
      <c r="M32" s="102" t="s">
        <v>109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</row>
    <row r="33" spans="1:40" ht="23.1" customHeight="1">
      <c r="A33" s="23" t="s">
        <v>17</v>
      </c>
      <c r="B33" s="153">
        <v>0</v>
      </c>
      <c r="C33" s="154" t="s">
        <v>18</v>
      </c>
      <c r="D33" s="153">
        <f>F6-B33</f>
        <v>0</v>
      </c>
      <c r="E33" s="155" t="s">
        <v>48</v>
      </c>
      <c r="F33" s="83" t="s">
        <v>19</v>
      </c>
      <c r="G33" s="82">
        <v>10</v>
      </c>
      <c r="H33" s="34">
        <v>10</v>
      </c>
      <c r="I33" s="62"/>
      <c r="J33" s="34"/>
      <c r="K33" s="34"/>
      <c r="L33" s="34"/>
      <c r="M33" s="55" t="s">
        <v>108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1:40" ht="45" customHeight="1" thickBot="1">
      <c r="A34" s="744" t="str">
        <f>A4</f>
        <v>宏國學校財團法人宏國德霖科技大學107學年度第一學期學生宿舍床位分配表107.09.17</v>
      </c>
      <c r="B34" s="745"/>
      <c r="C34" s="745"/>
      <c r="D34" s="745"/>
      <c r="E34" s="745"/>
      <c r="F34" s="79" t="s">
        <v>176</v>
      </c>
      <c r="G34" s="84">
        <f>F36+G36</f>
        <v>44</v>
      </c>
      <c r="H34" s="16">
        <v>44</v>
      </c>
      <c r="I34" s="63"/>
      <c r="J34" s="16"/>
      <c r="K34" s="16"/>
      <c r="L34" s="16"/>
      <c r="M34" s="56" t="s">
        <v>90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0" ht="27" customHeight="1">
      <c r="A35" s="737" t="s">
        <v>13</v>
      </c>
      <c r="B35" s="149" t="s">
        <v>24</v>
      </c>
      <c r="C35" s="149" t="s">
        <v>20</v>
      </c>
      <c r="D35" s="149" t="s">
        <v>45</v>
      </c>
      <c r="E35" s="149" t="s">
        <v>46</v>
      </c>
      <c r="F35" s="81" t="s">
        <v>175</v>
      </c>
      <c r="G35" s="81" t="s">
        <v>177</v>
      </c>
      <c r="I35" s="64"/>
      <c r="J35" s="32"/>
      <c r="K35" s="32"/>
      <c r="L35" s="32"/>
      <c r="M35" s="57" t="s">
        <v>110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1:40" ht="27" customHeight="1" thickBot="1">
      <c r="A36" s="738"/>
      <c r="B36" s="156" t="s">
        <v>27</v>
      </c>
      <c r="C36" s="156" t="s">
        <v>14</v>
      </c>
      <c r="D36" s="156" t="s">
        <v>27</v>
      </c>
      <c r="E36" s="156" t="s">
        <v>22</v>
      </c>
      <c r="F36" s="82">
        <f>F40+F42+F44+F46+F48+F50+F52+F54+F56+F58+F62</f>
        <v>39</v>
      </c>
      <c r="G36" s="82">
        <f>G40+G42+G44+G46+G48+G50+G52+G54+G56+G58+G62</f>
        <v>5</v>
      </c>
      <c r="I36" s="60"/>
      <c r="J36" s="29"/>
      <c r="K36" s="29"/>
      <c r="L36" s="29"/>
      <c r="M36" s="5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1:40" ht="27" customHeight="1">
      <c r="A37" s="737">
        <v>1201</v>
      </c>
      <c r="B37" s="780" t="s">
        <v>99</v>
      </c>
      <c r="C37" s="781"/>
      <c r="D37" s="781"/>
      <c r="E37" s="782"/>
      <c r="H37" s="95"/>
      <c r="I37" s="95"/>
      <c r="J37" s="95"/>
      <c r="K37" s="95"/>
      <c r="L37" s="35"/>
      <c r="M37" s="59" t="s">
        <v>91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1:40" ht="27" customHeight="1" thickBot="1">
      <c r="A38" s="738"/>
      <c r="B38" s="815"/>
      <c r="C38" s="816"/>
      <c r="D38" s="816"/>
      <c r="E38" s="819"/>
      <c r="H38" s="94"/>
      <c r="I38" s="94"/>
      <c r="J38" s="94"/>
      <c r="K38" s="94"/>
      <c r="L38" s="36"/>
      <c r="M38" s="58" t="s">
        <v>92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</row>
    <row r="39" spans="1:40" ht="27" customHeight="1">
      <c r="A39" s="737">
        <v>1202</v>
      </c>
      <c r="B39" s="100" t="s">
        <v>253</v>
      </c>
      <c r="C39" s="100" t="s">
        <v>274</v>
      </c>
      <c r="D39" s="100" t="s">
        <v>198</v>
      </c>
      <c r="E39" s="100" t="s">
        <v>204</v>
      </c>
      <c r="H39" s="95"/>
      <c r="I39" s="95"/>
      <c r="J39" s="95"/>
      <c r="K39" s="95"/>
      <c r="L39" s="35"/>
      <c r="M39" s="35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40" ht="27" customHeight="1" thickBot="1">
      <c r="A40" s="738"/>
      <c r="B40" s="157" t="s">
        <v>368</v>
      </c>
      <c r="C40" s="145" t="s">
        <v>369</v>
      </c>
      <c r="D40" s="158" t="s">
        <v>197</v>
      </c>
      <c r="E40" s="158" t="s">
        <v>370</v>
      </c>
      <c r="F40" s="82">
        <v>4</v>
      </c>
      <c r="G40" s="82">
        <f>4-F40</f>
        <v>0</v>
      </c>
      <c r="H40" s="94"/>
      <c r="I40" s="94"/>
      <c r="J40" s="94"/>
      <c r="K40" s="94"/>
      <c r="L40" s="37"/>
      <c r="M40" s="3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ht="27" customHeight="1">
      <c r="A41" s="741">
        <v>1203</v>
      </c>
      <c r="B41" s="159"/>
      <c r="C41" s="100"/>
      <c r="D41" s="100"/>
      <c r="E41" s="100"/>
      <c r="H41" s="95"/>
      <c r="I41" s="95"/>
      <c r="J41" s="95"/>
      <c r="K41" s="95"/>
      <c r="L41" s="35"/>
      <c r="M41" s="38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1:40" ht="27" customHeight="1" thickBot="1">
      <c r="A42" s="742"/>
      <c r="B42" s="161"/>
      <c r="C42" s="144"/>
      <c r="D42" s="144"/>
      <c r="E42" s="144"/>
      <c r="F42" s="82">
        <v>4</v>
      </c>
      <c r="G42" s="82">
        <f>4-F42</f>
        <v>0</v>
      </c>
      <c r="H42" s="94"/>
      <c r="I42" s="94"/>
      <c r="J42" s="94"/>
      <c r="K42" s="94"/>
      <c r="L42" s="36"/>
      <c r="M42" s="39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 ht="27" customHeight="1">
      <c r="A43" s="737">
        <v>1204</v>
      </c>
      <c r="B43" s="163" t="s">
        <v>218</v>
      </c>
      <c r="C43" s="163" t="s">
        <v>219</v>
      </c>
      <c r="D43" s="163" t="s">
        <v>218</v>
      </c>
      <c r="E43" s="99" t="s">
        <v>134</v>
      </c>
      <c r="H43" s="95"/>
      <c r="I43" s="95"/>
      <c r="J43" s="95"/>
      <c r="K43" s="95"/>
      <c r="L43" s="35"/>
      <c r="M43" s="35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1:40" ht="27" customHeight="1" thickBot="1">
      <c r="A44" s="738"/>
      <c r="B44" s="145" t="s">
        <v>220</v>
      </c>
      <c r="C44" s="144" t="s">
        <v>371</v>
      </c>
      <c r="D44" s="144" t="s">
        <v>372</v>
      </c>
      <c r="E44" s="145" t="s">
        <v>152</v>
      </c>
      <c r="F44" s="82">
        <v>4</v>
      </c>
      <c r="G44" s="82">
        <f>4-F44</f>
        <v>0</v>
      </c>
      <c r="H44" s="94"/>
      <c r="I44" s="94"/>
      <c r="J44" s="94"/>
      <c r="K44" s="94"/>
      <c r="L44" s="36"/>
      <c r="M44" s="3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</row>
    <row r="45" spans="1:40" ht="27" customHeight="1">
      <c r="A45" s="737">
        <v>1205</v>
      </c>
      <c r="B45" s="100" t="s">
        <v>143</v>
      </c>
      <c r="C45" s="100" t="s">
        <v>213</v>
      </c>
      <c r="D45" s="160"/>
      <c r="E45" s="100" t="s">
        <v>213</v>
      </c>
      <c r="H45" s="95"/>
      <c r="I45" s="95"/>
      <c r="J45" s="95"/>
      <c r="K45" s="95"/>
      <c r="M45" s="35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1:40" ht="27" customHeight="1" thickBot="1">
      <c r="A46" s="738"/>
      <c r="B46" s="164" t="s">
        <v>269</v>
      </c>
      <c r="C46" s="165" t="s">
        <v>270</v>
      </c>
      <c r="D46" s="144"/>
      <c r="E46" s="145" t="s">
        <v>373</v>
      </c>
      <c r="F46" s="82">
        <v>3</v>
      </c>
      <c r="G46" s="82">
        <f>4-F46</f>
        <v>1</v>
      </c>
      <c r="H46" s="94"/>
      <c r="I46" s="94"/>
      <c r="J46" s="94"/>
      <c r="K46" s="94"/>
      <c r="M46" s="3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0" ht="27" customHeight="1">
      <c r="A47" s="737">
        <v>1206</v>
      </c>
      <c r="B47" s="100" t="s">
        <v>128</v>
      </c>
      <c r="C47" s="100" t="s">
        <v>221</v>
      </c>
      <c r="D47" s="100"/>
      <c r="E47" s="100" t="s">
        <v>140</v>
      </c>
      <c r="H47" s="95"/>
      <c r="I47" s="95"/>
      <c r="J47" s="95"/>
      <c r="K47" s="95"/>
      <c r="L47" s="35"/>
      <c r="M47" s="35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1:40" ht="27" customHeight="1" thickBot="1">
      <c r="A48" s="738"/>
      <c r="B48" s="144" t="s">
        <v>374</v>
      </c>
      <c r="C48" s="158" t="s">
        <v>149</v>
      </c>
      <c r="D48" s="144"/>
      <c r="E48" s="166" t="s">
        <v>180</v>
      </c>
      <c r="F48" s="82">
        <v>4</v>
      </c>
      <c r="G48" s="82">
        <f>4-F48</f>
        <v>0</v>
      </c>
      <c r="H48" s="94"/>
      <c r="I48" s="94"/>
      <c r="J48" s="94"/>
      <c r="K48" s="94"/>
      <c r="L48" s="36"/>
      <c r="M48" s="3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ht="27" customHeight="1">
      <c r="A49" s="737">
        <v>1207</v>
      </c>
      <c r="B49" s="100" t="s">
        <v>189</v>
      </c>
      <c r="C49" s="100" t="s">
        <v>189</v>
      </c>
      <c r="D49" s="100" t="s">
        <v>30</v>
      </c>
      <c r="E49" s="100" t="s">
        <v>30</v>
      </c>
      <c r="H49" s="95"/>
      <c r="I49" s="95"/>
      <c r="J49" s="95"/>
      <c r="K49" s="95"/>
      <c r="L49" s="35"/>
      <c r="M49" s="35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1:40" ht="27" customHeight="1" thickBot="1">
      <c r="A50" s="738"/>
      <c r="B50" s="145" t="s">
        <v>240</v>
      </c>
      <c r="C50" s="144" t="s">
        <v>375</v>
      </c>
      <c r="D50" s="145" t="s">
        <v>241</v>
      </c>
      <c r="E50" s="145" t="s">
        <v>376</v>
      </c>
      <c r="F50" s="82">
        <v>4</v>
      </c>
      <c r="G50" s="82">
        <f>4-F50</f>
        <v>0</v>
      </c>
      <c r="H50" s="94"/>
      <c r="I50" s="94"/>
      <c r="J50" s="94"/>
      <c r="K50" s="94"/>
      <c r="L50" s="36"/>
      <c r="M50" s="3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ht="27" customHeight="1">
      <c r="A51" s="737">
        <v>1208</v>
      </c>
      <c r="B51" s="100" t="s">
        <v>361</v>
      </c>
      <c r="C51" s="100" t="s">
        <v>318</v>
      </c>
      <c r="D51" s="100" t="s">
        <v>120</v>
      </c>
      <c r="E51" s="100" t="s">
        <v>265</v>
      </c>
      <c r="H51" s="98"/>
      <c r="I51" s="95"/>
      <c r="J51" s="95"/>
      <c r="K51" s="95"/>
      <c r="L51" s="35"/>
      <c r="M51" s="35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1:40" ht="27" customHeight="1" thickBot="1">
      <c r="A52" s="738"/>
      <c r="B52" s="144" t="s">
        <v>362</v>
      </c>
      <c r="C52" s="144" t="s">
        <v>317</v>
      </c>
      <c r="D52" s="145" t="s">
        <v>151</v>
      </c>
      <c r="E52" s="145" t="s">
        <v>377</v>
      </c>
      <c r="F52" s="82">
        <v>4</v>
      </c>
      <c r="G52" s="82">
        <f>4-F52</f>
        <v>0</v>
      </c>
      <c r="H52" s="104"/>
      <c r="I52" s="94"/>
      <c r="J52" s="94"/>
      <c r="K52" s="94"/>
      <c r="L52" s="36"/>
      <c r="M52" s="3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ht="27" customHeight="1">
      <c r="A53" s="737">
        <v>1209</v>
      </c>
      <c r="B53" s="99" t="s">
        <v>203</v>
      </c>
      <c r="C53" s="100" t="s">
        <v>213</v>
      </c>
      <c r="D53" s="99" t="s">
        <v>222</v>
      </c>
      <c r="E53" s="99" t="s">
        <v>222</v>
      </c>
      <c r="H53" s="95"/>
      <c r="I53" s="95"/>
      <c r="J53" s="95"/>
      <c r="K53" s="95"/>
      <c r="L53" s="35"/>
      <c r="M53" s="35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1:40" ht="27" customHeight="1" thickBot="1">
      <c r="A54" s="738"/>
      <c r="B54" s="144" t="s">
        <v>378</v>
      </c>
      <c r="C54" s="145" t="s">
        <v>379</v>
      </c>
      <c r="D54" s="144" t="s">
        <v>380</v>
      </c>
      <c r="E54" s="144" t="s">
        <v>381</v>
      </c>
      <c r="F54" s="82">
        <v>4</v>
      </c>
      <c r="G54" s="82">
        <f>4-F54</f>
        <v>0</v>
      </c>
      <c r="H54" s="94"/>
      <c r="I54" s="94"/>
      <c r="J54" s="94"/>
      <c r="K54" s="94"/>
      <c r="L54" s="36"/>
      <c r="M54" s="3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ht="27" customHeight="1">
      <c r="A55" s="737">
        <v>1210</v>
      </c>
      <c r="B55" s="160" t="s">
        <v>119</v>
      </c>
      <c r="C55" s="160"/>
      <c r="D55" s="100" t="s">
        <v>121</v>
      </c>
      <c r="E55" s="100" t="s">
        <v>199</v>
      </c>
      <c r="H55" s="103"/>
      <c r="I55" s="95"/>
      <c r="J55" s="95"/>
      <c r="K55" s="95"/>
      <c r="L55" s="95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1:40" ht="27" customHeight="1" thickBot="1">
      <c r="A56" s="738"/>
      <c r="B56" s="144" t="s">
        <v>382</v>
      </c>
      <c r="C56" s="144"/>
      <c r="D56" s="144" t="s">
        <v>28</v>
      </c>
      <c r="E56" s="145" t="s">
        <v>223</v>
      </c>
      <c r="F56" s="82">
        <v>4</v>
      </c>
      <c r="G56" s="82">
        <f>4-F56</f>
        <v>0</v>
      </c>
      <c r="H56" s="139"/>
      <c r="I56" s="94"/>
      <c r="J56" s="94"/>
      <c r="K56" s="94"/>
      <c r="L56" s="94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0" ht="27" customHeight="1">
      <c r="A57" s="737">
        <v>1211</v>
      </c>
      <c r="B57" s="159" t="s">
        <v>330</v>
      </c>
      <c r="C57" s="159" t="s">
        <v>330</v>
      </c>
      <c r="D57" s="159" t="s">
        <v>334</v>
      </c>
      <c r="E57" s="159" t="s">
        <v>333</v>
      </c>
      <c r="H57" s="95"/>
      <c r="I57" s="95"/>
      <c r="J57" s="95"/>
      <c r="K57" s="95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  <row r="58" spans="1:40" ht="27" customHeight="1" thickBot="1">
      <c r="A58" s="738"/>
      <c r="B58" s="162" t="s">
        <v>336</v>
      </c>
      <c r="C58" s="161" t="s">
        <v>328</v>
      </c>
      <c r="D58" s="162" t="s">
        <v>335</v>
      </c>
      <c r="E58" s="162" t="s">
        <v>332</v>
      </c>
      <c r="F58" s="82">
        <v>4</v>
      </c>
      <c r="G58" s="82">
        <f>4-F58</f>
        <v>0</v>
      </c>
      <c r="H58" s="94"/>
      <c r="I58" s="94"/>
      <c r="J58" s="94"/>
      <c r="K58" s="94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</row>
    <row r="59" spans="1:40" ht="27" customHeight="1">
      <c r="A59" s="772" t="s">
        <v>21</v>
      </c>
      <c r="B59" s="774" t="s">
        <v>224</v>
      </c>
      <c r="C59" s="775"/>
      <c r="D59" s="775"/>
      <c r="E59" s="776"/>
      <c r="H59" s="95"/>
      <c r="I59" s="95"/>
      <c r="J59" s="95"/>
      <c r="K59" s="95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</row>
    <row r="60" spans="1:40" ht="27" customHeight="1" thickBot="1">
      <c r="A60" s="773"/>
      <c r="B60" s="777"/>
      <c r="C60" s="778"/>
      <c r="D60" s="778"/>
      <c r="E60" s="779"/>
      <c r="H60" s="94"/>
      <c r="I60" s="94"/>
      <c r="J60" s="94"/>
      <c r="K60" s="94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</row>
    <row r="61" spans="1:40" ht="27" customHeight="1">
      <c r="A61" s="737">
        <v>1213</v>
      </c>
      <c r="B61" s="100"/>
      <c r="C61" s="100"/>
      <c r="D61" s="100"/>
      <c r="E61" s="100"/>
      <c r="H61" s="95"/>
      <c r="I61" s="95"/>
      <c r="J61" s="95"/>
      <c r="K61" s="95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</row>
    <row r="62" spans="1:40" ht="27" customHeight="1" thickBot="1">
      <c r="A62" s="738"/>
      <c r="B62" s="144"/>
      <c r="C62" s="144"/>
      <c r="D62" s="144"/>
      <c r="E62" s="144"/>
      <c r="F62" s="82">
        <v>0</v>
      </c>
      <c r="G62" s="82">
        <f>4-F62</f>
        <v>4</v>
      </c>
      <c r="H62" s="94"/>
      <c r="I62" s="94"/>
      <c r="J62" s="94"/>
      <c r="K62" s="94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 ht="27" customHeight="1">
      <c r="A63" s="25" t="s">
        <v>17</v>
      </c>
      <c r="B63" s="153">
        <v>18</v>
      </c>
      <c r="C63" s="154" t="s">
        <v>18</v>
      </c>
      <c r="D63" s="153">
        <f>F36-B63</f>
        <v>21</v>
      </c>
      <c r="E63" s="153"/>
      <c r="F63" s="83" t="s">
        <v>19</v>
      </c>
      <c r="G63" s="82">
        <v>11</v>
      </c>
      <c r="H63" s="34">
        <v>11</v>
      </c>
      <c r="I63" s="9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1:40" s="2" customFormat="1" ht="45" customHeight="1" thickBot="1">
      <c r="A64" s="744" t="str">
        <f>A34</f>
        <v>宏國學校財團法人宏國德霖科技大學107學年度第一學期學生宿舍床位分配表107.09.17</v>
      </c>
      <c r="B64" s="745"/>
      <c r="C64" s="745"/>
      <c r="D64" s="745"/>
      <c r="E64" s="745"/>
      <c r="F64" s="79" t="s">
        <v>176</v>
      </c>
      <c r="G64" s="84">
        <f>F66+G66</f>
        <v>56</v>
      </c>
      <c r="H64" s="16">
        <v>56</v>
      </c>
      <c r="I64" s="60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</row>
    <row r="65" spans="1:40" s="2" customFormat="1" ht="24" customHeight="1">
      <c r="A65" s="737" t="s">
        <v>13</v>
      </c>
      <c r="B65" s="167" t="s">
        <v>24</v>
      </c>
      <c r="C65" s="168" t="s">
        <v>44</v>
      </c>
      <c r="D65" s="168" t="s">
        <v>45</v>
      </c>
      <c r="E65" s="169" t="s">
        <v>46</v>
      </c>
      <c r="F65" s="81" t="s">
        <v>175</v>
      </c>
      <c r="G65" s="81" t="s">
        <v>177</v>
      </c>
      <c r="H65" s="34"/>
      <c r="I65" s="64"/>
      <c r="J65" s="34"/>
      <c r="K65" s="121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</row>
    <row r="66" spans="1:40" s="2" customFormat="1" ht="24" customHeight="1" thickBot="1">
      <c r="A66" s="738"/>
      <c r="B66" s="170" t="s">
        <v>27</v>
      </c>
      <c r="C66" s="171" t="s">
        <v>14</v>
      </c>
      <c r="D66" s="171" t="s">
        <v>27</v>
      </c>
      <c r="E66" s="172" t="s">
        <v>27</v>
      </c>
      <c r="F66" s="85">
        <f>F70+F72+F74+F76+F78+F80+F82+F84+F86+F88+F90+F92+F94+F96</f>
        <v>50</v>
      </c>
      <c r="G66" s="85">
        <f>G70+G72+G74+G76+G78+G80+G82+G84+G86+G88+G90+G92+G94+G96</f>
        <v>6</v>
      </c>
      <c r="H66" s="16"/>
      <c r="I66" s="60"/>
      <c r="J66" s="16"/>
      <c r="K66" s="121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</row>
    <row r="67" spans="1:40" s="2" customFormat="1" ht="24" hidden="1" customHeight="1">
      <c r="A67" s="737">
        <v>2101</v>
      </c>
      <c r="B67" s="100" t="s">
        <v>26</v>
      </c>
      <c r="C67" s="774" t="s">
        <v>172</v>
      </c>
      <c r="D67" s="781"/>
      <c r="E67" s="782"/>
      <c r="F67" s="85"/>
      <c r="G67" s="85"/>
      <c r="H67" s="34"/>
      <c r="I67" s="6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</row>
    <row r="68" spans="1:40" s="2" customFormat="1" ht="24" hidden="1" customHeight="1" thickBot="1">
      <c r="A68" s="738"/>
      <c r="B68" s="144" t="s">
        <v>25</v>
      </c>
      <c r="C68" s="815"/>
      <c r="D68" s="816"/>
      <c r="E68" s="819"/>
      <c r="F68" s="85">
        <v>1</v>
      </c>
      <c r="G68" s="85">
        <f>2-1</f>
        <v>1</v>
      </c>
      <c r="H68" s="16"/>
      <c r="I68" s="60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</row>
    <row r="69" spans="1:40" s="2" customFormat="1" ht="24" customHeight="1">
      <c r="A69" s="737">
        <v>2103</v>
      </c>
      <c r="B69" s="160" t="s">
        <v>207</v>
      </c>
      <c r="C69" s="100" t="s">
        <v>199</v>
      </c>
      <c r="D69" s="159" t="s">
        <v>181</v>
      </c>
      <c r="E69" s="173" t="s">
        <v>122</v>
      </c>
      <c r="F69" s="85"/>
      <c r="G69" s="85"/>
      <c r="H69" s="132"/>
      <c r="I69" s="132"/>
      <c r="J69" s="132"/>
      <c r="K69" s="132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</row>
    <row r="70" spans="1:40" s="2" customFormat="1" ht="24" customHeight="1" thickBot="1">
      <c r="A70" s="738"/>
      <c r="B70" s="145" t="s">
        <v>383</v>
      </c>
      <c r="C70" s="174" t="s">
        <v>384</v>
      </c>
      <c r="D70" s="161" t="s">
        <v>508</v>
      </c>
      <c r="E70" s="175" t="s">
        <v>385</v>
      </c>
      <c r="F70" s="85">
        <v>3</v>
      </c>
      <c r="G70" s="85">
        <f>4-F70</f>
        <v>1</v>
      </c>
      <c r="H70" s="133"/>
      <c r="I70" s="133"/>
      <c r="J70" s="133"/>
      <c r="K70" s="133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</row>
    <row r="71" spans="1:40" s="2" customFormat="1" ht="24" customHeight="1">
      <c r="A71" s="737">
        <v>2104</v>
      </c>
      <c r="B71" s="100" t="s">
        <v>124</v>
      </c>
      <c r="C71" s="100" t="s">
        <v>124</v>
      </c>
      <c r="D71" s="176" t="s">
        <v>327</v>
      </c>
      <c r="E71" s="100" t="s">
        <v>124</v>
      </c>
      <c r="F71" s="85"/>
      <c r="G71" s="85"/>
      <c r="H71" s="132"/>
      <c r="I71" s="132"/>
      <c r="J71" s="132"/>
      <c r="K71" s="132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</row>
    <row r="72" spans="1:40" s="2" customFormat="1" ht="24" customHeight="1" thickBot="1">
      <c r="A72" s="738"/>
      <c r="B72" s="144" t="s">
        <v>386</v>
      </c>
      <c r="C72" s="144" t="s">
        <v>387</v>
      </c>
      <c r="D72" s="177" t="s">
        <v>321</v>
      </c>
      <c r="E72" s="144" t="s">
        <v>388</v>
      </c>
      <c r="F72" s="85">
        <v>4</v>
      </c>
      <c r="G72" s="85">
        <f>4-F72</f>
        <v>0</v>
      </c>
      <c r="H72" s="133"/>
      <c r="I72" s="133"/>
      <c r="J72" s="133"/>
      <c r="K72" s="133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</row>
    <row r="73" spans="1:40" s="2" customFormat="1" ht="24" customHeight="1">
      <c r="A73" s="768">
        <v>2105</v>
      </c>
      <c r="B73" s="100" t="s">
        <v>139</v>
      </c>
      <c r="C73" s="100" t="s">
        <v>112</v>
      </c>
      <c r="D73" s="100" t="s">
        <v>112</v>
      </c>
      <c r="E73" s="173" t="s">
        <v>12</v>
      </c>
      <c r="F73" s="85"/>
      <c r="G73" s="85"/>
      <c r="H73" s="129"/>
      <c r="I73" s="132"/>
      <c r="J73" s="132"/>
      <c r="K73" s="132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</row>
    <row r="74" spans="1:40" s="2" customFormat="1" ht="24" customHeight="1" thickBot="1">
      <c r="A74" s="769"/>
      <c r="B74" s="145" t="s">
        <v>51</v>
      </c>
      <c r="C74" s="144" t="s">
        <v>389</v>
      </c>
      <c r="D74" s="145" t="s">
        <v>390</v>
      </c>
      <c r="E74" s="144" t="s">
        <v>391</v>
      </c>
      <c r="F74" s="85">
        <v>4</v>
      </c>
      <c r="G74" s="85">
        <f>4-F74</f>
        <v>0</v>
      </c>
      <c r="H74" s="133"/>
      <c r="I74" s="133"/>
      <c r="J74" s="133"/>
      <c r="K74" s="133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</row>
    <row r="75" spans="1:40" s="2" customFormat="1" ht="24" customHeight="1">
      <c r="A75" s="768">
        <v>2106</v>
      </c>
      <c r="B75" s="99" t="s">
        <v>0</v>
      </c>
      <c r="C75" s="99" t="s">
        <v>121</v>
      </c>
      <c r="D75" s="99" t="s">
        <v>117</v>
      </c>
      <c r="E75" s="100" t="s">
        <v>52</v>
      </c>
      <c r="F75" s="85"/>
      <c r="G75" s="85"/>
      <c r="H75" s="132"/>
      <c r="I75" s="132"/>
      <c r="J75" s="132"/>
      <c r="K75" s="132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</row>
    <row r="76" spans="1:40" s="2" customFormat="1" ht="24" customHeight="1" thickBot="1">
      <c r="A76" s="769"/>
      <c r="B76" s="144" t="s">
        <v>392</v>
      </c>
      <c r="C76" s="144" t="s">
        <v>154</v>
      </c>
      <c r="D76" s="144" t="s">
        <v>393</v>
      </c>
      <c r="E76" s="144" t="s">
        <v>394</v>
      </c>
      <c r="F76" s="85">
        <v>4</v>
      </c>
      <c r="G76" s="85">
        <f>4-F76</f>
        <v>0</v>
      </c>
      <c r="H76" s="133"/>
      <c r="I76" s="133"/>
      <c r="J76" s="133"/>
      <c r="K76" s="133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</row>
    <row r="77" spans="1:40" s="2" customFormat="1" ht="24" customHeight="1">
      <c r="A77" s="737">
        <v>2107</v>
      </c>
      <c r="B77" s="101" t="s">
        <v>225</v>
      </c>
      <c r="C77" s="101" t="s">
        <v>49</v>
      </c>
      <c r="D77" s="160" t="s">
        <v>208</v>
      </c>
      <c r="E77" s="100"/>
      <c r="F77" s="85"/>
      <c r="G77" s="85"/>
      <c r="H77" s="132"/>
      <c r="I77" s="132"/>
      <c r="J77" s="132"/>
      <c r="K77" s="132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</row>
    <row r="78" spans="1:40" s="2" customFormat="1" ht="24" customHeight="1" thickBot="1">
      <c r="A78" s="738"/>
      <c r="B78" s="158" t="s">
        <v>395</v>
      </c>
      <c r="C78" s="144" t="s">
        <v>396</v>
      </c>
      <c r="D78" s="144" t="s">
        <v>397</v>
      </c>
      <c r="E78" s="144"/>
      <c r="F78" s="85">
        <v>3</v>
      </c>
      <c r="G78" s="85">
        <f>4-F78</f>
        <v>1</v>
      </c>
      <c r="H78" s="133"/>
      <c r="I78" s="133"/>
      <c r="J78" s="133"/>
      <c r="K78" s="133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</row>
    <row r="79" spans="1:40" s="2" customFormat="1" ht="24" customHeight="1">
      <c r="A79" s="737">
        <v>2108</v>
      </c>
      <c r="B79" s="100" t="s">
        <v>1</v>
      </c>
      <c r="C79" s="100" t="s">
        <v>181</v>
      </c>
      <c r="D79" s="100" t="s">
        <v>518</v>
      </c>
      <c r="E79" s="100" t="s">
        <v>181</v>
      </c>
      <c r="F79" s="85"/>
      <c r="G79" s="85"/>
      <c r="H79" s="132"/>
      <c r="I79" s="132"/>
      <c r="J79" s="132"/>
      <c r="K79" s="132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</row>
    <row r="80" spans="1:40" s="2" customFormat="1" ht="24" customHeight="1" thickBot="1">
      <c r="A80" s="738"/>
      <c r="B80" s="146" t="s">
        <v>398</v>
      </c>
      <c r="C80" s="144" t="s">
        <v>399</v>
      </c>
      <c r="D80" s="145" t="s">
        <v>517</v>
      </c>
      <c r="E80" s="144" t="s">
        <v>400</v>
      </c>
      <c r="F80" s="85">
        <v>4</v>
      </c>
      <c r="G80" s="85">
        <f>4-F80</f>
        <v>0</v>
      </c>
      <c r="H80" s="133"/>
      <c r="I80" s="133"/>
      <c r="J80" s="133"/>
      <c r="K80" s="133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</row>
    <row r="81" spans="1:40" s="2" customFormat="1" ht="24" customHeight="1">
      <c r="A81" s="737">
        <v>2109</v>
      </c>
      <c r="B81" s="100"/>
      <c r="C81" s="100" t="s">
        <v>192</v>
      </c>
      <c r="D81" s="173" t="s">
        <v>192</v>
      </c>
      <c r="E81" s="100" t="s">
        <v>192</v>
      </c>
      <c r="F81" s="85"/>
      <c r="G81" s="85"/>
      <c r="H81" s="132"/>
      <c r="I81" s="132"/>
      <c r="J81" s="132"/>
      <c r="K81" s="132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</row>
    <row r="82" spans="1:40" s="2" customFormat="1" ht="24" customHeight="1" thickBot="1">
      <c r="A82" s="738"/>
      <c r="B82" s="144"/>
      <c r="C82" s="144" t="s">
        <v>401</v>
      </c>
      <c r="D82" s="144" t="s">
        <v>402</v>
      </c>
      <c r="E82" s="144" t="s">
        <v>403</v>
      </c>
      <c r="F82" s="85">
        <v>4</v>
      </c>
      <c r="G82" s="85">
        <f>4-F82</f>
        <v>0</v>
      </c>
      <c r="H82" s="133"/>
      <c r="I82" s="133"/>
      <c r="J82" s="133"/>
      <c r="K82" s="133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</row>
    <row r="83" spans="1:40" s="2" customFormat="1" ht="24" customHeight="1">
      <c r="A83" s="737">
        <v>2110</v>
      </c>
      <c r="B83" s="100" t="s">
        <v>124</v>
      </c>
      <c r="C83" s="173" t="s">
        <v>309</v>
      </c>
      <c r="D83" s="176" t="s">
        <v>124</v>
      </c>
      <c r="E83" s="100" t="s">
        <v>303</v>
      </c>
      <c r="F83" s="85"/>
      <c r="G83" s="85"/>
      <c r="H83" s="132"/>
      <c r="I83" s="132"/>
      <c r="J83" s="132"/>
      <c r="K83" s="132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</row>
    <row r="84" spans="1:40" s="2" customFormat="1" ht="24" customHeight="1" thickBot="1">
      <c r="A84" s="738"/>
      <c r="B84" s="144" t="s">
        <v>404</v>
      </c>
      <c r="C84" s="141" t="s">
        <v>312</v>
      </c>
      <c r="D84" s="177" t="s">
        <v>250</v>
      </c>
      <c r="E84" s="144" t="s">
        <v>320</v>
      </c>
      <c r="F84" s="85">
        <v>4</v>
      </c>
      <c r="G84" s="85">
        <f>4-F84</f>
        <v>0</v>
      </c>
      <c r="H84" s="133"/>
      <c r="I84" s="133"/>
      <c r="J84" s="133"/>
      <c r="K84" s="133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</row>
    <row r="85" spans="1:40" s="2" customFormat="1" ht="24" customHeight="1">
      <c r="A85" s="737">
        <v>2111</v>
      </c>
      <c r="B85" s="160"/>
      <c r="C85" s="160" t="s">
        <v>199</v>
      </c>
      <c r="D85" s="160" t="s">
        <v>199</v>
      </c>
      <c r="E85" s="99" t="s">
        <v>331</v>
      </c>
      <c r="F85" s="85"/>
      <c r="G85" s="85"/>
      <c r="H85" s="132"/>
      <c r="I85" s="132"/>
      <c r="J85" s="132"/>
      <c r="K85" s="132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</row>
    <row r="86" spans="1:40" s="2" customFormat="1" ht="24" customHeight="1" thickBot="1">
      <c r="A86" s="738"/>
      <c r="B86" s="175"/>
      <c r="C86" s="144" t="s">
        <v>405</v>
      </c>
      <c r="D86" s="178" t="s">
        <v>156</v>
      </c>
      <c r="E86" s="145" t="s">
        <v>329</v>
      </c>
      <c r="F86" s="85">
        <v>3</v>
      </c>
      <c r="G86" s="85">
        <f>4-F86</f>
        <v>1</v>
      </c>
      <c r="H86" s="133"/>
      <c r="I86" s="133"/>
      <c r="J86" s="133"/>
      <c r="K86" s="133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</row>
    <row r="87" spans="1:40" s="2" customFormat="1" ht="24" customHeight="1">
      <c r="A87" s="737">
        <v>2112</v>
      </c>
      <c r="B87" s="179"/>
      <c r="C87" s="100" t="s">
        <v>226</v>
      </c>
      <c r="D87" s="100" t="s">
        <v>343</v>
      </c>
      <c r="E87" s="99" t="s">
        <v>323</v>
      </c>
      <c r="F87" s="85"/>
      <c r="G87" s="85"/>
      <c r="H87" s="132"/>
      <c r="I87" s="132"/>
      <c r="J87" s="132"/>
      <c r="K87" s="132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</row>
    <row r="88" spans="1:40" s="2" customFormat="1" ht="24" customHeight="1" thickBot="1">
      <c r="A88" s="738"/>
      <c r="B88" s="140"/>
      <c r="C88" s="144" t="s">
        <v>406</v>
      </c>
      <c r="D88" s="144" t="s">
        <v>342</v>
      </c>
      <c r="E88" s="144" t="s">
        <v>276</v>
      </c>
      <c r="F88" s="85">
        <v>3</v>
      </c>
      <c r="G88" s="85">
        <f>4-F88</f>
        <v>1</v>
      </c>
      <c r="H88" s="133"/>
      <c r="I88" s="133"/>
      <c r="J88" s="133"/>
      <c r="K88" s="133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</row>
    <row r="89" spans="1:40" s="2" customFormat="1" ht="24" customHeight="1">
      <c r="A89" s="737">
        <v>2113</v>
      </c>
      <c r="B89" s="100" t="s">
        <v>0</v>
      </c>
      <c r="C89" s="100" t="s">
        <v>0</v>
      </c>
      <c r="D89" s="100" t="s">
        <v>0</v>
      </c>
      <c r="E89" s="100"/>
      <c r="F89" s="85"/>
      <c r="G89" s="85"/>
      <c r="H89" s="132"/>
      <c r="I89" s="132"/>
      <c r="J89" s="132"/>
      <c r="K89" s="132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</row>
    <row r="90" spans="1:40" s="2" customFormat="1" ht="24" customHeight="1" thickBot="1">
      <c r="A90" s="738"/>
      <c r="B90" s="145" t="s">
        <v>157</v>
      </c>
      <c r="C90" s="144" t="s">
        <v>407</v>
      </c>
      <c r="D90" s="144" t="s">
        <v>408</v>
      </c>
      <c r="E90" s="144"/>
      <c r="F90" s="85">
        <v>4</v>
      </c>
      <c r="G90" s="85">
        <f>4-F90</f>
        <v>0</v>
      </c>
      <c r="H90" s="133"/>
      <c r="I90" s="133"/>
      <c r="J90" s="133"/>
      <c r="K90" s="133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</row>
    <row r="91" spans="1:40" s="2" customFormat="1" ht="24" customHeight="1">
      <c r="A91" s="737">
        <v>2114</v>
      </c>
      <c r="B91" s="100" t="s">
        <v>230</v>
      </c>
      <c r="C91" s="100" t="s">
        <v>295</v>
      </c>
      <c r="D91" s="100"/>
      <c r="E91" s="100" t="s">
        <v>282</v>
      </c>
      <c r="F91" s="85"/>
      <c r="G91" s="85"/>
      <c r="H91" s="132"/>
      <c r="I91" s="132"/>
      <c r="J91" s="132"/>
      <c r="K91" s="132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</row>
    <row r="92" spans="1:40" s="2" customFormat="1" ht="24" customHeight="1" thickBot="1">
      <c r="A92" s="738"/>
      <c r="B92" s="145" t="s">
        <v>155</v>
      </c>
      <c r="C92" s="144" t="s">
        <v>296</v>
      </c>
      <c r="D92" s="144"/>
      <c r="E92" s="145" t="s">
        <v>281</v>
      </c>
      <c r="F92" s="85">
        <v>2</v>
      </c>
      <c r="G92" s="85">
        <f>4-F92</f>
        <v>2</v>
      </c>
      <c r="H92" s="133"/>
      <c r="I92" s="133"/>
      <c r="J92" s="133"/>
      <c r="K92" s="133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</row>
    <row r="93" spans="1:40" s="2" customFormat="1" ht="24" customHeight="1">
      <c r="A93" s="737">
        <v>2115</v>
      </c>
      <c r="B93" s="99" t="s">
        <v>199</v>
      </c>
      <c r="C93" s="100" t="s">
        <v>181</v>
      </c>
      <c r="D93" s="99" t="s">
        <v>111</v>
      </c>
      <c r="E93" s="100" t="s">
        <v>52</v>
      </c>
      <c r="F93" s="85"/>
      <c r="G93" s="85"/>
      <c r="H93" s="132"/>
      <c r="I93" s="132"/>
      <c r="J93" s="132"/>
      <c r="K93" s="132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</row>
    <row r="94" spans="1:40" s="2" customFormat="1" ht="24" customHeight="1" thickBot="1">
      <c r="A94" s="738"/>
      <c r="B94" s="180" t="s">
        <v>409</v>
      </c>
      <c r="C94" s="144" t="s">
        <v>410</v>
      </c>
      <c r="D94" s="180" t="s">
        <v>272</v>
      </c>
      <c r="E94" s="144" t="s">
        <v>411</v>
      </c>
      <c r="F94" s="85">
        <v>4</v>
      </c>
      <c r="G94" s="85">
        <f>4-F94</f>
        <v>0</v>
      </c>
      <c r="H94" s="133"/>
      <c r="I94" s="133"/>
      <c r="J94" s="133"/>
      <c r="K94" s="133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</row>
    <row r="95" spans="1:40" s="2" customFormat="1" ht="24" customHeight="1">
      <c r="A95" s="737">
        <v>2116</v>
      </c>
      <c r="B95" s="100" t="s">
        <v>311</v>
      </c>
      <c r="C95" s="181" t="s">
        <v>307</v>
      </c>
      <c r="D95" s="176" t="s">
        <v>309</v>
      </c>
      <c r="E95" s="100"/>
      <c r="F95" s="85"/>
      <c r="G95" s="85"/>
      <c r="H95" s="132"/>
      <c r="I95" s="132"/>
      <c r="J95" s="132"/>
      <c r="K95" s="132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</row>
    <row r="96" spans="1:40" s="2" customFormat="1" ht="24" customHeight="1" thickBot="1">
      <c r="A96" s="738"/>
      <c r="B96" s="144" t="s">
        <v>306</v>
      </c>
      <c r="C96" s="182" t="s">
        <v>308</v>
      </c>
      <c r="D96" s="39" t="s">
        <v>310</v>
      </c>
      <c r="E96" s="145"/>
      <c r="F96" s="85">
        <v>4</v>
      </c>
      <c r="G96" s="85">
        <f>4-F96</f>
        <v>0</v>
      </c>
      <c r="H96" s="133"/>
      <c r="I96" s="133"/>
      <c r="J96" s="133"/>
      <c r="K96" s="133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</row>
    <row r="97" spans="1:40" ht="24" customHeight="1">
      <c r="A97" s="23" t="s">
        <v>17</v>
      </c>
      <c r="B97" s="153">
        <v>20</v>
      </c>
      <c r="C97" s="154" t="s">
        <v>18</v>
      </c>
      <c r="D97" s="153">
        <f>F66-B97</f>
        <v>30</v>
      </c>
      <c r="E97" s="153"/>
      <c r="F97" s="83" t="s">
        <v>19</v>
      </c>
      <c r="G97" s="82">
        <v>14</v>
      </c>
      <c r="H97" s="34">
        <v>14</v>
      </c>
      <c r="I97" s="61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</row>
    <row r="98" spans="1:40" ht="45" customHeight="1" thickBot="1">
      <c r="A98" s="744" t="str">
        <f>A64</f>
        <v>宏國學校財團法人宏國德霖科技大學107學年度第一學期學生宿舍床位分配表107.09.17</v>
      </c>
      <c r="B98" s="745"/>
      <c r="C98" s="745"/>
      <c r="D98" s="745"/>
      <c r="E98" s="745"/>
      <c r="F98" s="79" t="s">
        <v>176</v>
      </c>
      <c r="G98" s="84">
        <f>F100+G100</f>
        <v>56</v>
      </c>
      <c r="H98" s="16">
        <f>G98+4</f>
        <v>60</v>
      </c>
      <c r="I98" s="62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</row>
    <row r="99" spans="1:40" ht="23.1" customHeight="1">
      <c r="A99" s="737" t="s">
        <v>13</v>
      </c>
      <c r="B99" s="183" t="s">
        <v>24</v>
      </c>
      <c r="C99" s="184" t="s">
        <v>44</v>
      </c>
      <c r="D99" s="184" t="s">
        <v>45</v>
      </c>
      <c r="E99" s="185" t="s">
        <v>46</v>
      </c>
      <c r="F99" s="81" t="s">
        <v>175</v>
      </c>
      <c r="G99" s="81" t="s">
        <v>177</v>
      </c>
      <c r="H99" s="34"/>
      <c r="I99" s="6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</row>
    <row r="100" spans="1:40" ht="23.1" customHeight="1" thickBot="1">
      <c r="A100" s="738"/>
      <c r="B100" s="186" t="s">
        <v>27</v>
      </c>
      <c r="C100" s="187" t="s">
        <v>14</v>
      </c>
      <c r="D100" s="187" t="s">
        <v>27</v>
      </c>
      <c r="E100" s="188" t="s">
        <v>22</v>
      </c>
      <c r="F100" s="82">
        <f>F104+F106+F108+F110+F112+F114+F116+F118+F120+F122+F124+F126+F128+F130</f>
        <v>48</v>
      </c>
      <c r="G100" s="82">
        <f>G104+G106+G108+G110+G112+G114+G116+G118+G120+G122+G124+G126+G128+G130</f>
        <v>8</v>
      </c>
      <c r="H100" s="16"/>
      <c r="I100" s="60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</row>
    <row r="101" spans="1:40" s="2" customFormat="1" ht="23.1" hidden="1" customHeight="1">
      <c r="A101" s="737">
        <v>2201</v>
      </c>
      <c r="B101" s="189"/>
      <c r="C101" s="189"/>
      <c r="D101" s="189"/>
      <c r="E101" s="189"/>
      <c r="F101" s="86" t="s">
        <v>23</v>
      </c>
      <c r="G101" s="85"/>
      <c r="H101" s="34"/>
      <c r="I101" s="6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</row>
    <row r="102" spans="1:40" s="2" customFormat="1" ht="23.1" hidden="1" customHeight="1" thickBot="1">
      <c r="A102" s="738"/>
      <c r="B102" s="190"/>
      <c r="C102" s="190"/>
      <c r="D102" s="190"/>
      <c r="E102" s="190"/>
      <c r="F102" s="85">
        <v>1</v>
      </c>
      <c r="G102" s="85">
        <f>4-1</f>
        <v>3</v>
      </c>
      <c r="H102" s="16"/>
      <c r="I102" s="60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</row>
    <row r="103" spans="1:40" s="2" customFormat="1" ht="23.1" customHeight="1">
      <c r="A103" s="737">
        <v>2203</v>
      </c>
      <c r="B103" s="159" t="s">
        <v>127</v>
      </c>
      <c r="C103" s="100" t="s">
        <v>123</v>
      </c>
      <c r="D103" s="159" t="s">
        <v>127</v>
      </c>
      <c r="E103" s="100" t="s">
        <v>519</v>
      </c>
      <c r="F103" s="85"/>
      <c r="G103" s="85"/>
      <c r="H103" s="132"/>
      <c r="I103" s="132"/>
      <c r="J103" s="132"/>
      <c r="K103" s="132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</row>
    <row r="104" spans="1:40" s="2" customFormat="1" ht="23.1" customHeight="1" thickBot="1">
      <c r="A104" s="738"/>
      <c r="B104" s="162" t="s">
        <v>252</v>
      </c>
      <c r="C104" s="144" t="s">
        <v>412</v>
      </c>
      <c r="D104" s="161" t="s">
        <v>413</v>
      </c>
      <c r="E104" s="144" t="s">
        <v>520</v>
      </c>
      <c r="F104" s="85">
        <v>4</v>
      </c>
      <c r="G104" s="85">
        <f>4-F104</f>
        <v>0</v>
      </c>
      <c r="H104" s="133"/>
      <c r="I104" s="133"/>
      <c r="J104" s="133"/>
      <c r="K104" s="133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</row>
    <row r="105" spans="1:40" s="2" customFormat="1" ht="23.1" customHeight="1">
      <c r="A105" s="737">
        <v>2204</v>
      </c>
      <c r="B105" s="159" t="s">
        <v>315</v>
      </c>
      <c r="C105" s="159" t="s">
        <v>127</v>
      </c>
      <c r="D105" s="159" t="s">
        <v>363</v>
      </c>
      <c r="E105" s="159" t="s">
        <v>127</v>
      </c>
      <c r="F105" s="85"/>
      <c r="G105" s="85"/>
      <c r="H105" s="134"/>
      <c r="I105" s="132"/>
      <c r="J105" s="132"/>
      <c r="K105" s="132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</row>
    <row r="106" spans="1:40" s="2" customFormat="1" ht="22.5" customHeight="1" thickBot="1">
      <c r="A106" s="738"/>
      <c r="B106" s="162" t="s">
        <v>316</v>
      </c>
      <c r="C106" s="162" t="s">
        <v>414</v>
      </c>
      <c r="D106" s="161" t="s">
        <v>415</v>
      </c>
      <c r="E106" s="161" t="s">
        <v>416</v>
      </c>
      <c r="F106" s="85">
        <v>4</v>
      </c>
      <c r="G106" s="85">
        <f>4-F106</f>
        <v>0</v>
      </c>
      <c r="H106" s="135"/>
      <c r="I106" s="133"/>
      <c r="J106" s="133"/>
      <c r="K106" s="133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</row>
    <row r="107" spans="1:40" s="2" customFormat="1" ht="23.1" customHeight="1">
      <c r="A107" s="737">
        <v>2205</v>
      </c>
      <c r="B107" s="176"/>
      <c r="C107" s="191" t="s">
        <v>1</v>
      </c>
      <c r="D107" s="159" t="s">
        <v>313</v>
      </c>
      <c r="E107" s="160" t="s">
        <v>201</v>
      </c>
      <c r="F107" s="85"/>
      <c r="G107" s="85"/>
      <c r="H107" s="132"/>
      <c r="I107" s="132"/>
      <c r="J107" s="132"/>
      <c r="K107" s="132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</row>
    <row r="108" spans="1:40" s="2" customFormat="1" ht="23.1" customHeight="1" thickBot="1">
      <c r="A108" s="738"/>
      <c r="B108" s="39"/>
      <c r="C108" s="148" t="s">
        <v>417</v>
      </c>
      <c r="D108" s="175" t="s">
        <v>314</v>
      </c>
      <c r="E108" s="144" t="s">
        <v>418</v>
      </c>
      <c r="F108" s="85">
        <v>3</v>
      </c>
      <c r="G108" s="85">
        <f>4-F108</f>
        <v>1</v>
      </c>
      <c r="H108" s="133"/>
      <c r="I108" s="133"/>
      <c r="J108" s="133"/>
      <c r="K108" s="133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</row>
    <row r="109" spans="1:40" s="2" customFormat="1" ht="23.1" customHeight="1">
      <c r="A109" s="737">
        <v>2206</v>
      </c>
      <c r="B109" s="173" t="s">
        <v>227</v>
      </c>
      <c r="C109" s="100"/>
      <c r="D109" s="173" t="s">
        <v>338</v>
      </c>
      <c r="E109" s="173" t="s">
        <v>115</v>
      </c>
      <c r="F109" s="85"/>
      <c r="G109" s="85"/>
      <c r="H109" s="132"/>
      <c r="I109" s="132"/>
      <c r="J109" s="132"/>
      <c r="K109" s="132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</row>
    <row r="110" spans="1:40" s="2" customFormat="1" ht="23.1" customHeight="1" thickBot="1">
      <c r="A110" s="738"/>
      <c r="B110" s="144" t="s">
        <v>419</v>
      </c>
      <c r="C110" s="145"/>
      <c r="D110" s="145" t="s">
        <v>337</v>
      </c>
      <c r="E110" s="144" t="s">
        <v>196</v>
      </c>
      <c r="F110" s="85">
        <v>3</v>
      </c>
      <c r="G110" s="85">
        <f>4-F110</f>
        <v>1</v>
      </c>
      <c r="H110" s="133"/>
      <c r="I110" s="133"/>
      <c r="J110" s="133"/>
      <c r="K110" s="133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</row>
    <row r="111" spans="1:40" s="2" customFormat="1" ht="23.1" customHeight="1">
      <c r="A111" s="737">
        <v>2207</v>
      </c>
      <c r="B111" s="100"/>
      <c r="C111" s="99"/>
      <c r="D111" s="99" t="s">
        <v>228</v>
      </c>
      <c r="E111" s="100" t="s">
        <v>116</v>
      </c>
      <c r="F111" s="85"/>
      <c r="G111" s="85"/>
      <c r="H111" s="132"/>
      <c r="I111" s="132"/>
      <c r="J111" s="132"/>
      <c r="K111" s="132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</row>
    <row r="112" spans="1:40" s="2" customFormat="1" ht="23.1" customHeight="1" thickBot="1">
      <c r="A112" s="738"/>
      <c r="B112" s="144"/>
      <c r="C112" s="144"/>
      <c r="D112" s="144" t="s">
        <v>420</v>
      </c>
      <c r="E112" s="144" t="s">
        <v>421</v>
      </c>
      <c r="F112" s="85">
        <v>3</v>
      </c>
      <c r="G112" s="85">
        <f>4-F112</f>
        <v>1</v>
      </c>
      <c r="H112" s="133"/>
      <c r="I112" s="133"/>
      <c r="J112" s="133"/>
      <c r="K112" s="133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</row>
    <row r="113" spans="1:40" s="2" customFormat="1" ht="23.1" customHeight="1">
      <c r="A113" s="737">
        <v>2208</v>
      </c>
      <c r="B113" s="101" t="s">
        <v>43</v>
      </c>
      <c r="C113" s="101" t="s">
        <v>2</v>
      </c>
      <c r="D113" s="160"/>
      <c r="E113" s="101" t="s">
        <v>43</v>
      </c>
      <c r="F113" s="85"/>
      <c r="G113" s="85"/>
      <c r="H113" s="132"/>
      <c r="I113" s="132"/>
      <c r="J113" s="132"/>
      <c r="K113" s="132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</row>
    <row r="114" spans="1:40" s="2" customFormat="1" ht="23.1" customHeight="1" thickBot="1">
      <c r="A114" s="738"/>
      <c r="B114" s="158" t="s">
        <v>273</v>
      </c>
      <c r="C114" s="158" t="s">
        <v>422</v>
      </c>
      <c r="D114" s="144"/>
      <c r="E114" s="158" t="s">
        <v>423</v>
      </c>
      <c r="F114" s="85">
        <v>4</v>
      </c>
      <c r="G114" s="85">
        <f>4-F114</f>
        <v>0</v>
      </c>
      <c r="H114" s="133"/>
      <c r="I114" s="133"/>
      <c r="J114" s="133"/>
      <c r="K114" s="133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</row>
    <row r="115" spans="1:40" s="2" customFormat="1" ht="23.1" customHeight="1">
      <c r="A115" s="737">
        <v>2209</v>
      </c>
      <c r="B115" s="100" t="s">
        <v>340</v>
      </c>
      <c r="C115" s="100" t="s">
        <v>206</v>
      </c>
      <c r="D115" s="100"/>
      <c r="E115" s="100" t="s">
        <v>206</v>
      </c>
      <c r="F115" s="85"/>
      <c r="G115" s="85"/>
      <c r="H115" s="132"/>
      <c r="I115" s="132"/>
      <c r="J115" s="132"/>
      <c r="K115" s="132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</row>
    <row r="116" spans="1:40" s="2" customFormat="1" ht="23.1" customHeight="1" thickBot="1">
      <c r="A116" s="738"/>
      <c r="B116" s="145" t="s">
        <v>339</v>
      </c>
      <c r="C116" s="144" t="s">
        <v>424</v>
      </c>
      <c r="D116" s="144"/>
      <c r="E116" s="144" t="s">
        <v>425</v>
      </c>
      <c r="F116" s="85">
        <v>3</v>
      </c>
      <c r="G116" s="85">
        <f>4-F116</f>
        <v>1</v>
      </c>
      <c r="H116" s="133"/>
      <c r="I116" s="133"/>
      <c r="J116" s="133"/>
      <c r="K116" s="133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</row>
    <row r="117" spans="1:40" s="2" customFormat="1" ht="23.1" customHeight="1">
      <c r="A117" s="737">
        <v>2210</v>
      </c>
      <c r="B117" s="160" t="s">
        <v>264</v>
      </c>
      <c r="C117" s="160" t="s">
        <v>360</v>
      </c>
      <c r="D117" s="160" t="s">
        <v>116</v>
      </c>
      <c r="E117" s="100" t="s">
        <v>137</v>
      </c>
      <c r="F117" s="85"/>
      <c r="G117" s="85"/>
      <c r="H117" s="132"/>
      <c r="I117" s="132"/>
      <c r="J117" s="132"/>
      <c r="K117" s="132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</row>
    <row r="118" spans="1:40" s="2" customFormat="1" ht="23.1" customHeight="1" thickBot="1">
      <c r="A118" s="738"/>
      <c r="B118" s="145" t="s">
        <v>159</v>
      </c>
      <c r="C118" s="144" t="s">
        <v>426</v>
      </c>
      <c r="D118" s="144" t="s">
        <v>341</v>
      </c>
      <c r="E118" s="144" t="s">
        <v>516</v>
      </c>
      <c r="F118" s="85">
        <v>3</v>
      </c>
      <c r="G118" s="85">
        <f>4-F118</f>
        <v>1</v>
      </c>
      <c r="H118" s="133"/>
      <c r="I118" s="133"/>
      <c r="J118" s="133"/>
      <c r="K118" s="133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</row>
    <row r="119" spans="1:40" s="2" customFormat="1" ht="23.1" customHeight="1">
      <c r="A119" s="737">
        <v>2211</v>
      </c>
      <c r="B119" s="160"/>
      <c r="C119" s="100" t="s">
        <v>204</v>
      </c>
      <c r="D119" s="100" t="s">
        <v>277</v>
      </c>
      <c r="E119" s="100" t="s">
        <v>242</v>
      </c>
      <c r="F119" s="85"/>
      <c r="G119" s="85"/>
      <c r="H119" s="132"/>
      <c r="I119" s="132"/>
      <c r="J119" s="132"/>
      <c r="K119" s="132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</row>
    <row r="120" spans="1:40" s="2" customFormat="1" ht="23.1" customHeight="1" thickBot="1">
      <c r="A120" s="738"/>
      <c r="B120" s="141"/>
      <c r="C120" s="145" t="s">
        <v>271</v>
      </c>
      <c r="D120" s="192" t="s">
        <v>427</v>
      </c>
      <c r="E120" s="192" t="s">
        <v>428</v>
      </c>
      <c r="F120" s="85">
        <v>3</v>
      </c>
      <c r="G120" s="85">
        <f>4-F120</f>
        <v>1</v>
      </c>
      <c r="I120" s="133"/>
      <c r="J120" s="133" t="s">
        <v>47</v>
      </c>
      <c r="K120" s="133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</row>
    <row r="121" spans="1:40" s="2" customFormat="1" ht="23.1" customHeight="1">
      <c r="A121" s="737">
        <v>2212</v>
      </c>
      <c r="B121" s="100" t="s">
        <v>125</v>
      </c>
      <c r="C121" s="176" t="s">
        <v>146</v>
      </c>
      <c r="D121" s="99" t="s">
        <v>222</v>
      </c>
      <c r="E121" s="100" t="s">
        <v>41</v>
      </c>
      <c r="F121" s="85"/>
      <c r="G121" s="85"/>
      <c r="I121" s="132"/>
      <c r="J121" s="132"/>
      <c r="K121" s="132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</row>
    <row r="122" spans="1:40" s="2" customFormat="1" ht="23.1" customHeight="1" thickBot="1">
      <c r="A122" s="738"/>
      <c r="B122" s="144" t="s">
        <v>429</v>
      </c>
      <c r="C122" s="39" t="s">
        <v>367</v>
      </c>
      <c r="D122" s="157" t="s">
        <v>153</v>
      </c>
      <c r="E122" s="157" t="s">
        <v>430</v>
      </c>
      <c r="F122" s="85">
        <v>4</v>
      </c>
      <c r="G122" s="85">
        <f>4-F122</f>
        <v>0</v>
      </c>
      <c r="H122" s="133"/>
      <c r="I122" s="133"/>
      <c r="J122" s="133" t="s">
        <v>47</v>
      </c>
      <c r="K122" s="133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</row>
    <row r="123" spans="1:40" s="2" customFormat="1" ht="23.1" customHeight="1" thickBot="1">
      <c r="A123" s="766">
        <v>2213</v>
      </c>
      <c r="B123" s="159" t="s">
        <v>278</v>
      </c>
      <c r="C123" s="159" t="s">
        <v>278</v>
      </c>
      <c r="D123" s="191" t="s">
        <v>135</v>
      </c>
      <c r="E123" s="99"/>
      <c r="F123" s="85"/>
      <c r="G123" s="85"/>
      <c r="H123" s="132"/>
      <c r="I123" s="132"/>
      <c r="J123" s="132"/>
      <c r="K123" s="132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</row>
    <row r="124" spans="1:40" s="2" customFormat="1" ht="23.1" customHeight="1" thickBot="1">
      <c r="A124" s="766"/>
      <c r="B124" s="147" t="s">
        <v>431</v>
      </c>
      <c r="C124" s="161" t="s">
        <v>432</v>
      </c>
      <c r="D124" s="193" t="s">
        <v>279</v>
      </c>
      <c r="E124" s="145"/>
      <c r="F124" s="85">
        <v>4</v>
      </c>
      <c r="G124" s="85">
        <f>4-F124</f>
        <v>0</v>
      </c>
      <c r="H124" s="133"/>
      <c r="I124" s="133"/>
      <c r="J124" s="133"/>
      <c r="K124" s="133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</row>
    <row r="125" spans="1:40" s="2" customFormat="1" ht="23.1" customHeight="1" thickBot="1">
      <c r="A125" s="766">
        <v>2214</v>
      </c>
      <c r="B125" s="160" t="s">
        <v>229</v>
      </c>
      <c r="C125" s="100" t="s">
        <v>29</v>
      </c>
      <c r="D125" s="99"/>
      <c r="E125" s="100" t="s">
        <v>41</v>
      </c>
      <c r="F125" s="85"/>
      <c r="G125" s="85"/>
      <c r="H125" s="132"/>
      <c r="I125" s="132"/>
      <c r="J125" s="132"/>
      <c r="K125" s="132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</row>
    <row r="126" spans="1:40" s="2" customFormat="1" ht="23.1" customHeight="1" thickBot="1">
      <c r="A126" s="766"/>
      <c r="B126" s="144" t="s">
        <v>53</v>
      </c>
      <c r="C126" s="145" t="s">
        <v>148</v>
      </c>
      <c r="D126" s="145"/>
      <c r="E126" s="144" t="s">
        <v>150</v>
      </c>
      <c r="F126" s="85">
        <v>3</v>
      </c>
      <c r="G126" s="85">
        <f>4-F126</f>
        <v>1</v>
      </c>
      <c r="H126" s="133"/>
      <c r="I126" s="133"/>
      <c r="J126" s="133"/>
      <c r="K126" s="133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</row>
    <row r="127" spans="1:40" s="2" customFormat="1" ht="23.1" customHeight="1" thickBot="1">
      <c r="A127" s="766">
        <v>2215</v>
      </c>
      <c r="B127" s="160" t="s">
        <v>116</v>
      </c>
      <c r="C127" s="176" t="s">
        <v>49</v>
      </c>
      <c r="D127" s="173" t="s">
        <v>225</v>
      </c>
      <c r="E127" s="173"/>
      <c r="F127" s="85"/>
      <c r="G127" s="85"/>
      <c r="H127" s="132"/>
      <c r="I127" s="132"/>
      <c r="J127" s="132"/>
      <c r="K127" s="132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</row>
    <row r="128" spans="1:40" s="2" customFormat="1" ht="23.1" customHeight="1" thickBot="1">
      <c r="A128" s="766"/>
      <c r="B128" s="144" t="s">
        <v>433</v>
      </c>
      <c r="C128" s="39" t="s">
        <v>434</v>
      </c>
      <c r="D128" s="141" t="s">
        <v>435</v>
      </c>
      <c r="E128" s="141"/>
      <c r="F128" s="85">
        <v>3</v>
      </c>
      <c r="G128" s="85">
        <f>4-F128</f>
        <v>1</v>
      </c>
      <c r="H128" s="133"/>
      <c r="I128" s="133"/>
      <c r="J128" s="133"/>
      <c r="K128" s="133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</row>
    <row r="129" spans="1:40" s="2" customFormat="1" ht="23.1" customHeight="1" thickBot="1">
      <c r="A129" s="766">
        <v>2216</v>
      </c>
      <c r="B129" s="100"/>
      <c r="C129" s="100" t="s">
        <v>136</v>
      </c>
      <c r="D129" s="100" t="s">
        <v>365</v>
      </c>
      <c r="E129" s="100" t="s">
        <v>114</v>
      </c>
      <c r="F129" s="85"/>
      <c r="G129" s="85"/>
      <c r="H129" s="132"/>
      <c r="I129" s="132"/>
      <c r="J129" s="132"/>
      <c r="K129" s="132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</row>
    <row r="130" spans="1:40" s="2" customFormat="1" ht="23.1" customHeight="1" thickBot="1">
      <c r="A130" s="766"/>
      <c r="B130" s="144"/>
      <c r="C130" s="144" t="s">
        <v>436</v>
      </c>
      <c r="D130" s="144" t="s">
        <v>366</v>
      </c>
      <c r="E130" s="145" t="s">
        <v>280</v>
      </c>
      <c r="F130" s="85">
        <v>4</v>
      </c>
      <c r="G130" s="85">
        <f>4-F130</f>
        <v>0</v>
      </c>
      <c r="H130" s="133"/>
      <c r="I130" s="133"/>
      <c r="J130" s="133"/>
      <c r="K130" s="133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</row>
    <row r="131" spans="1:40" ht="23.1" customHeight="1">
      <c r="A131" s="23" t="s">
        <v>17</v>
      </c>
      <c r="B131" s="153">
        <v>17</v>
      </c>
      <c r="C131" s="154" t="s">
        <v>18</v>
      </c>
      <c r="D131" s="153">
        <f>F100-B131</f>
        <v>31</v>
      </c>
      <c r="E131" s="153"/>
      <c r="F131" s="83" t="s">
        <v>19</v>
      </c>
      <c r="G131" s="82">
        <v>14</v>
      </c>
      <c r="H131" s="34">
        <v>15</v>
      </c>
      <c r="I131" s="65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</row>
    <row r="132" spans="1:40" s="2" customFormat="1" ht="45" customHeight="1" thickBot="1">
      <c r="A132" s="744" t="str">
        <f>A98</f>
        <v>宏國學校財團法人宏國德霖科技大學107學年度第一學期學生宿舍床位分配表107.09.17</v>
      </c>
      <c r="B132" s="745"/>
      <c r="C132" s="745"/>
      <c r="D132" s="745"/>
      <c r="E132" s="745"/>
      <c r="F132" s="79" t="s">
        <v>176</v>
      </c>
      <c r="G132" s="84">
        <f>F134+G134</f>
        <v>56</v>
      </c>
      <c r="H132" s="16">
        <f>G132+4</f>
        <v>60</v>
      </c>
      <c r="I132" s="60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</row>
    <row r="133" spans="1:40" s="2" customFormat="1" ht="24" customHeight="1">
      <c r="A133" s="737" t="s">
        <v>13</v>
      </c>
      <c r="B133" s="167" t="s">
        <v>24</v>
      </c>
      <c r="C133" s="168" t="s">
        <v>44</v>
      </c>
      <c r="D133" s="168" t="s">
        <v>45</v>
      </c>
      <c r="E133" s="169" t="s">
        <v>46</v>
      </c>
      <c r="F133" s="81" t="s">
        <v>175</v>
      </c>
      <c r="G133" s="81" t="s">
        <v>177</v>
      </c>
      <c r="H133" s="34"/>
      <c r="I133" s="6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</row>
    <row r="134" spans="1:40" s="2" customFormat="1" ht="24" customHeight="1" thickBot="1">
      <c r="A134" s="738"/>
      <c r="B134" s="170" t="s">
        <v>27</v>
      </c>
      <c r="C134" s="171" t="s">
        <v>14</v>
      </c>
      <c r="D134" s="171" t="s">
        <v>27</v>
      </c>
      <c r="E134" s="172" t="s">
        <v>27</v>
      </c>
      <c r="F134" s="82">
        <f>F138+F140+F142+F144+F146+F148+F150+F152+F154+F156+F158+F160+F162+F164</f>
        <v>17</v>
      </c>
      <c r="G134" s="82">
        <f>G138+G140+G142+G144+G146+G148+G150+G152+G154+G156+G158+G160+G162+G164</f>
        <v>39</v>
      </c>
      <c r="H134" s="16"/>
      <c r="I134" s="60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</row>
    <row r="135" spans="1:40" s="2" customFormat="1" ht="24" hidden="1" customHeight="1">
      <c r="A135" s="741">
        <v>3201</v>
      </c>
      <c r="B135" s="759" t="s">
        <v>16</v>
      </c>
      <c r="C135" s="760"/>
      <c r="D135" s="760"/>
      <c r="E135" s="761"/>
      <c r="F135" s="82"/>
      <c r="G135" s="82"/>
      <c r="H135" s="95"/>
      <c r="I135" s="95"/>
      <c r="J135" s="95"/>
      <c r="K135" s="95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</row>
    <row r="136" spans="1:40" s="2" customFormat="1" ht="24" hidden="1" customHeight="1" thickBot="1">
      <c r="A136" s="742"/>
      <c r="B136" s="762"/>
      <c r="C136" s="763"/>
      <c r="D136" s="763"/>
      <c r="E136" s="764"/>
      <c r="F136" s="82">
        <v>0</v>
      </c>
      <c r="G136" s="82">
        <f>4-F136</f>
        <v>4</v>
      </c>
      <c r="H136" s="94"/>
      <c r="I136" s="94"/>
      <c r="J136" s="94"/>
      <c r="K136" s="94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</row>
    <row r="137" spans="1:40" s="2" customFormat="1" ht="24" hidden="1" customHeight="1">
      <c r="A137" s="737">
        <v>3203</v>
      </c>
      <c r="B137" s="194"/>
      <c r="C137" s="195"/>
      <c r="D137" s="194"/>
      <c r="E137" s="195"/>
      <c r="F137" s="82"/>
      <c r="G137" s="82"/>
      <c r="H137" s="95"/>
      <c r="I137" s="95"/>
      <c r="J137" s="95"/>
      <c r="K137" s="95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</row>
    <row r="138" spans="1:40" s="2" customFormat="1" ht="24" hidden="1" customHeight="1" thickBot="1">
      <c r="A138" s="738"/>
      <c r="B138" s="196"/>
      <c r="C138" s="196"/>
      <c r="D138" s="197"/>
      <c r="E138" s="198"/>
      <c r="F138" s="82">
        <v>0</v>
      </c>
      <c r="G138" s="82">
        <f>4-F138</f>
        <v>4</v>
      </c>
      <c r="H138" s="94"/>
      <c r="I138" s="94"/>
      <c r="J138" s="94"/>
      <c r="K138" s="94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</row>
    <row r="139" spans="1:40" s="2" customFormat="1" ht="24" hidden="1" customHeight="1">
      <c r="A139" s="737">
        <v>3204</v>
      </c>
      <c r="B139" s="199"/>
      <c r="C139" s="199"/>
      <c r="D139" s="199"/>
      <c r="E139" s="199"/>
      <c r="F139" s="82"/>
      <c r="G139" s="82"/>
      <c r="H139" s="95"/>
      <c r="I139" s="95"/>
      <c r="J139" s="95"/>
      <c r="K139" s="95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</row>
    <row r="140" spans="1:40" s="2" customFormat="1" ht="24" hidden="1" customHeight="1" thickBot="1">
      <c r="A140" s="738"/>
      <c r="B140" s="200"/>
      <c r="C140" s="200"/>
      <c r="D140" s="200"/>
      <c r="E140" s="200"/>
      <c r="F140" s="82">
        <v>0</v>
      </c>
      <c r="G140" s="82">
        <f>4-F140</f>
        <v>4</v>
      </c>
      <c r="H140" s="94"/>
      <c r="I140" s="94"/>
      <c r="J140" s="94"/>
      <c r="K140" s="94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</row>
    <row r="141" spans="1:40" s="2" customFormat="1" ht="24" hidden="1" customHeight="1">
      <c r="A141" s="737">
        <v>3205</v>
      </c>
      <c r="B141" s="199"/>
      <c r="C141" s="199"/>
      <c r="D141" s="199"/>
      <c r="E141" s="199"/>
      <c r="F141" s="82"/>
      <c r="G141" s="82"/>
      <c r="H141" s="95"/>
      <c r="I141" s="95"/>
      <c r="J141" s="95"/>
      <c r="K141" s="95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</row>
    <row r="142" spans="1:40" s="2" customFormat="1" ht="24" hidden="1" customHeight="1" thickBot="1">
      <c r="A142" s="738"/>
      <c r="B142" s="195"/>
      <c r="C142" s="195"/>
      <c r="D142" s="200"/>
      <c r="E142" s="201"/>
      <c r="F142" s="82">
        <v>0</v>
      </c>
      <c r="G142" s="82">
        <f>4-F142</f>
        <v>4</v>
      </c>
      <c r="H142" s="94"/>
      <c r="I142" s="94"/>
      <c r="J142" s="94"/>
      <c r="K142" s="94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</row>
    <row r="143" spans="1:40" s="2" customFormat="1" ht="24" hidden="1" customHeight="1">
      <c r="A143" s="737">
        <v>3206</v>
      </c>
      <c r="B143" s="199"/>
      <c r="C143" s="199"/>
      <c r="D143" s="199"/>
      <c r="E143" s="199"/>
      <c r="F143" s="82"/>
      <c r="G143" s="82"/>
      <c r="H143" s="95"/>
      <c r="I143" s="95"/>
      <c r="J143" s="95"/>
      <c r="K143" s="95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</row>
    <row r="144" spans="1:40" s="2" customFormat="1" ht="24" hidden="1" customHeight="1" thickBot="1">
      <c r="A144" s="738"/>
      <c r="B144" s="200"/>
      <c r="C144" s="200"/>
      <c r="D144" s="200"/>
      <c r="E144" s="200"/>
      <c r="F144" s="82">
        <v>0</v>
      </c>
      <c r="G144" s="82">
        <f>4-F144</f>
        <v>4</v>
      </c>
      <c r="H144" s="94"/>
      <c r="I144" s="94"/>
      <c r="J144" s="94"/>
      <c r="K144" s="94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</row>
    <row r="145" spans="1:40" s="2" customFormat="1" ht="24" hidden="1" customHeight="1">
      <c r="A145" s="737">
        <v>3207</v>
      </c>
      <c r="B145" s="202"/>
      <c r="C145" s="202"/>
      <c r="D145" s="199"/>
      <c r="E145" s="199"/>
      <c r="F145" s="82"/>
      <c r="G145" s="82"/>
      <c r="H145" s="95"/>
      <c r="I145" s="95"/>
      <c r="J145" s="95"/>
      <c r="K145" s="95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</row>
    <row r="146" spans="1:40" s="2" customFormat="1" ht="24" hidden="1" customHeight="1" thickBot="1">
      <c r="A146" s="738"/>
      <c r="B146" s="141"/>
      <c r="C146" s="141"/>
      <c r="D146" s="200"/>
      <c r="E146" s="200"/>
      <c r="F146" s="82">
        <v>0</v>
      </c>
      <c r="G146" s="82">
        <f>4-F146</f>
        <v>4</v>
      </c>
      <c r="H146" s="94"/>
      <c r="I146" s="94"/>
      <c r="J146" s="94"/>
      <c r="K146" s="94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</row>
    <row r="147" spans="1:40" s="2" customFormat="1" ht="24" hidden="1" customHeight="1">
      <c r="A147" s="737">
        <v>3208</v>
      </c>
      <c r="B147" s="202"/>
      <c r="C147" s="202"/>
      <c r="D147" s="202"/>
      <c r="E147" s="202"/>
      <c r="F147" s="82"/>
      <c r="G147" s="82"/>
      <c r="H147" s="95"/>
      <c r="I147" s="95"/>
      <c r="J147" s="95"/>
      <c r="K147" s="95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</row>
    <row r="148" spans="1:40" s="2" customFormat="1" ht="24" hidden="1" customHeight="1" thickBot="1">
      <c r="A148" s="738"/>
      <c r="B148" s="141"/>
      <c r="C148" s="141"/>
      <c r="D148" s="141"/>
      <c r="E148" s="141"/>
      <c r="F148" s="82">
        <v>0</v>
      </c>
      <c r="G148" s="82">
        <f>4-F148</f>
        <v>4</v>
      </c>
      <c r="H148" s="94"/>
      <c r="I148" s="94"/>
      <c r="J148" s="94"/>
      <c r="K148" s="94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</row>
    <row r="149" spans="1:40" s="2" customFormat="1" ht="24" hidden="1" customHeight="1">
      <c r="A149" s="737">
        <v>3209</v>
      </c>
      <c r="B149" s="173"/>
      <c r="C149" s="173"/>
      <c r="D149" s="173"/>
      <c r="E149" s="173"/>
      <c r="F149" s="82"/>
      <c r="G149" s="82"/>
      <c r="H149" s="95"/>
      <c r="I149" s="95"/>
      <c r="J149" s="95"/>
      <c r="K149" s="95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</row>
    <row r="150" spans="1:40" s="2" customFormat="1" ht="24" hidden="1" customHeight="1" thickBot="1">
      <c r="A150" s="738"/>
      <c r="B150" s="145"/>
      <c r="C150" s="145"/>
      <c r="D150" s="144"/>
      <c r="E150" s="144"/>
      <c r="F150" s="82">
        <v>0</v>
      </c>
      <c r="G150" s="82">
        <f>4-F150</f>
        <v>4</v>
      </c>
      <c r="H150" s="94"/>
      <c r="I150" s="94"/>
      <c r="J150" s="94"/>
      <c r="K150" s="94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</row>
    <row r="151" spans="1:40" s="2" customFormat="1" ht="24" hidden="1" customHeight="1">
      <c r="A151" s="737">
        <v>3210</v>
      </c>
      <c r="B151" s="173"/>
      <c r="C151" s="173"/>
      <c r="D151" s="173"/>
      <c r="E151" s="160"/>
      <c r="F151" s="82"/>
      <c r="G151" s="82"/>
      <c r="H151" s="95"/>
      <c r="I151" s="95"/>
      <c r="J151" s="95"/>
      <c r="K151" s="95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</row>
    <row r="152" spans="1:40" s="2" customFormat="1" ht="24" hidden="1" customHeight="1" thickBot="1">
      <c r="A152" s="738"/>
      <c r="B152" s="145"/>
      <c r="C152" s="145"/>
      <c r="D152" s="144"/>
      <c r="E152" s="145"/>
      <c r="F152" s="82">
        <v>0</v>
      </c>
      <c r="G152" s="82">
        <f>4-F152</f>
        <v>4</v>
      </c>
      <c r="H152" s="94"/>
      <c r="I152" s="94"/>
      <c r="J152" s="94"/>
      <c r="K152" s="94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</row>
    <row r="153" spans="1:40" s="2" customFormat="1" ht="24" customHeight="1">
      <c r="A153" s="737">
        <v>3211</v>
      </c>
      <c r="B153" s="100" t="s">
        <v>244</v>
      </c>
      <c r="C153" s="100" t="s">
        <v>275</v>
      </c>
      <c r="D153" s="100" t="s">
        <v>358</v>
      </c>
      <c r="E153" s="100" t="s">
        <v>199</v>
      </c>
      <c r="F153" s="82"/>
      <c r="G153" s="82"/>
      <c r="H153" s="132"/>
      <c r="I153" s="132"/>
      <c r="J153" s="132"/>
      <c r="K153" s="132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</row>
    <row r="154" spans="1:40" s="2" customFormat="1" ht="24" customHeight="1" thickBot="1">
      <c r="A154" s="738"/>
      <c r="B154" s="144" t="s">
        <v>283</v>
      </c>
      <c r="C154" s="144" t="s">
        <v>437</v>
      </c>
      <c r="D154" s="145" t="s">
        <v>266</v>
      </c>
      <c r="E154" s="144" t="s">
        <v>438</v>
      </c>
      <c r="F154" s="82">
        <v>4</v>
      </c>
      <c r="G154" s="82">
        <f>4-F154</f>
        <v>0</v>
      </c>
      <c r="H154" s="133"/>
      <c r="I154" s="133"/>
      <c r="J154" s="133"/>
      <c r="K154" s="133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</row>
    <row r="155" spans="1:40" s="2" customFormat="1" ht="24" customHeight="1">
      <c r="A155" s="823">
        <v>3212</v>
      </c>
      <c r="B155" s="100"/>
      <c r="C155" s="100" t="s">
        <v>141</v>
      </c>
      <c r="D155" s="203" t="s">
        <v>217</v>
      </c>
      <c r="E155" s="100" t="s">
        <v>141</v>
      </c>
      <c r="F155" s="82"/>
      <c r="G155" s="82"/>
      <c r="H155" s="132"/>
      <c r="I155" s="132"/>
      <c r="J155" s="132"/>
      <c r="K155" s="132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</row>
    <row r="156" spans="1:40" s="2" customFormat="1" ht="24" customHeight="1" thickBot="1">
      <c r="A156" s="824"/>
      <c r="B156" s="144"/>
      <c r="C156" s="144" t="s">
        <v>439</v>
      </c>
      <c r="D156" s="204" t="s">
        <v>158</v>
      </c>
      <c r="E156" s="144" t="s">
        <v>440</v>
      </c>
      <c r="F156" s="82">
        <v>3</v>
      </c>
      <c r="G156" s="82">
        <f>4-F156</f>
        <v>1</v>
      </c>
      <c r="H156" s="133"/>
      <c r="I156" s="133"/>
      <c r="J156" s="133"/>
      <c r="K156" s="133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</row>
    <row r="157" spans="1:40" s="2" customFormat="1" ht="24" customHeight="1">
      <c r="A157" s="737">
        <v>3213</v>
      </c>
      <c r="B157" s="100"/>
      <c r="C157" s="100" t="s">
        <v>259</v>
      </c>
      <c r="D157" s="100"/>
      <c r="E157" s="100" t="s">
        <v>195</v>
      </c>
      <c r="F157" s="82"/>
      <c r="G157" s="82"/>
      <c r="H157" s="132"/>
      <c r="I157" s="132"/>
      <c r="J157" s="132"/>
      <c r="K157" s="132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</row>
    <row r="158" spans="1:40" s="2" customFormat="1" ht="24" customHeight="1" thickBot="1">
      <c r="A158" s="738"/>
      <c r="B158" s="144"/>
      <c r="C158" s="144" t="s">
        <v>260</v>
      </c>
      <c r="D158" s="144"/>
      <c r="E158" s="144" t="s">
        <v>160</v>
      </c>
      <c r="F158" s="82">
        <v>2</v>
      </c>
      <c r="G158" s="82">
        <f>4-F158</f>
        <v>2</v>
      </c>
      <c r="H158" s="133"/>
      <c r="I158" s="133"/>
      <c r="J158" s="133"/>
      <c r="K158" s="133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</row>
    <row r="159" spans="1:40" s="2" customFormat="1" ht="24" customHeight="1">
      <c r="A159" s="823">
        <v>3214</v>
      </c>
      <c r="B159" s="100" t="s">
        <v>249</v>
      </c>
      <c r="C159" s="100"/>
      <c r="D159" s="100" t="s">
        <v>198</v>
      </c>
      <c r="E159" s="138"/>
      <c r="F159" s="82"/>
      <c r="G159" s="82"/>
      <c r="I159" s="132"/>
      <c r="J159" s="132"/>
      <c r="K159" s="132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</row>
    <row r="160" spans="1:40" s="2" customFormat="1" ht="24" customHeight="1" thickBot="1">
      <c r="A160" s="824"/>
      <c r="B160" s="144" t="s">
        <v>441</v>
      </c>
      <c r="C160" s="144"/>
      <c r="D160" s="144" t="s">
        <v>442</v>
      </c>
      <c r="E160" s="205"/>
      <c r="F160" s="82">
        <v>3</v>
      </c>
      <c r="G160" s="82">
        <f>4-F160</f>
        <v>1</v>
      </c>
      <c r="I160" s="133"/>
      <c r="J160" s="133"/>
      <c r="K160" s="133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</row>
    <row r="161" spans="1:40" s="2" customFormat="1" ht="24" customHeight="1">
      <c r="A161" s="823">
        <v>3215</v>
      </c>
      <c r="B161" s="100" t="s">
        <v>364</v>
      </c>
      <c r="C161" s="100"/>
      <c r="D161" s="100" t="s">
        <v>359</v>
      </c>
      <c r="E161" s="100" t="s">
        <v>248</v>
      </c>
      <c r="F161" s="82"/>
      <c r="G161" s="82"/>
      <c r="H161" s="132"/>
      <c r="I161" s="132"/>
      <c r="J161" s="132"/>
      <c r="K161" s="132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</row>
    <row r="162" spans="1:40" s="2" customFormat="1" ht="24" customHeight="1" thickBot="1">
      <c r="A162" s="824"/>
      <c r="B162" s="144" t="s">
        <v>190</v>
      </c>
      <c r="C162" s="145"/>
      <c r="D162" s="145" t="s">
        <v>443</v>
      </c>
      <c r="E162" s="144" t="s">
        <v>268</v>
      </c>
      <c r="F162" s="82">
        <v>3</v>
      </c>
      <c r="G162" s="82">
        <f>4-F162</f>
        <v>1</v>
      </c>
      <c r="H162" s="133"/>
      <c r="I162" s="133"/>
      <c r="J162" s="133"/>
      <c r="K162" s="133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</row>
    <row r="163" spans="1:40" s="2" customFormat="1" ht="24" customHeight="1">
      <c r="A163" s="737">
        <v>3216</v>
      </c>
      <c r="B163" s="14" t="s">
        <v>289</v>
      </c>
      <c r="C163" s="100" t="s">
        <v>142</v>
      </c>
      <c r="D163" s="100" t="s">
        <v>137</v>
      </c>
      <c r="E163" s="100" t="s">
        <v>145</v>
      </c>
      <c r="F163" s="82"/>
      <c r="G163" s="82"/>
      <c r="H163" s="132"/>
      <c r="I163" s="132"/>
      <c r="J163" s="132"/>
      <c r="K163" s="132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</row>
    <row r="164" spans="1:40" s="2" customFormat="1" ht="24" customHeight="1" thickBot="1">
      <c r="A164" s="738"/>
      <c r="B164" s="14" t="s">
        <v>290</v>
      </c>
      <c r="C164" s="144" t="s">
        <v>444</v>
      </c>
      <c r="D164" s="144" t="s">
        <v>261</v>
      </c>
      <c r="E164" s="144" t="s">
        <v>267</v>
      </c>
      <c r="F164" s="82">
        <v>2</v>
      </c>
      <c r="G164" s="82">
        <f>4-F164</f>
        <v>2</v>
      </c>
      <c r="H164" s="133"/>
      <c r="I164" s="133"/>
      <c r="J164" s="133"/>
      <c r="K164" s="133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</row>
    <row r="165" spans="1:40" s="2" customFormat="1" ht="24" customHeight="1">
      <c r="A165" s="23" t="s">
        <v>17</v>
      </c>
      <c r="B165" s="153">
        <v>8</v>
      </c>
      <c r="C165" s="154" t="s">
        <v>3</v>
      </c>
      <c r="D165" s="153">
        <f>F134-B165</f>
        <v>9</v>
      </c>
      <c r="E165" s="153"/>
      <c r="F165" s="83" t="s">
        <v>19</v>
      </c>
      <c r="G165" s="82">
        <v>14</v>
      </c>
      <c r="H165" s="34">
        <v>15</v>
      </c>
      <c r="I165" s="6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</row>
    <row r="166" spans="1:40" s="2" customFormat="1" ht="23.1" customHeight="1">
      <c r="A166" s="24" t="s">
        <v>4</v>
      </c>
      <c r="B166" s="206">
        <f>B33+B63+B97+B131+B165</f>
        <v>63</v>
      </c>
      <c r="C166" s="207" t="s">
        <v>5</v>
      </c>
      <c r="D166" s="206">
        <f>D33+D63+D97+D131+D165</f>
        <v>91</v>
      </c>
      <c r="E166" s="206"/>
      <c r="F166" s="85"/>
      <c r="G166" s="85"/>
      <c r="H166" s="16" t="s">
        <v>55</v>
      </c>
      <c r="I166" s="60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</row>
    <row r="167" spans="1:40" s="2" customFormat="1" ht="23.1" customHeight="1">
      <c r="A167" s="24" t="s">
        <v>6</v>
      </c>
      <c r="B167" s="206">
        <f>G4+G34+G64+G98+24</f>
        <v>220</v>
      </c>
      <c r="C167" s="207" t="s">
        <v>7</v>
      </c>
      <c r="D167" s="206">
        <f>B167-F167</f>
        <v>66</v>
      </c>
      <c r="E167" s="206" t="s">
        <v>8</v>
      </c>
      <c r="F167" s="85">
        <f>F6+F36+F66+F100+F134</f>
        <v>154</v>
      </c>
      <c r="G167" s="85"/>
      <c r="H167" s="34">
        <f>H132+H98+H64+H34+H4</f>
        <v>264</v>
      </c>
      <c r="I167" s="64"/>
      <c r="J167" s="32"/>
      <c r="K167" s="121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</row>
    <row r="168" spans="1:40" s="2" customFormat="1" ht="45" customHeight="1" thickBot="1">
      <c r="A168" s="744" t="str">
        <f>A132</f>
        <v>宏國學校財團法人宏國德霖科技大學107學年度第一學期學生宿舍床位分配表107.09.17</v>
      </c>
      <c r="B168" s="745"/>
      <c r="C168" s="745"/>
      <c r="D168" s="745"/>
      <c r="E168" s="745"/>
      <c r="F168" s="79" t="s">
        <v>176</v>
      </c>
      <c r="G168" s="84">
        <f>F170+G170</f>
        <v>56</v>
      </c>
      <c r="H168" s="122">
        <f>G168</f>
        <v>56</v>
      </c>
      <c r="I168" s="60" t="s">
        <v>84</v>
      </c>
      <c r="J168" s="29"/>
      <c r="K168" s="121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</row>
    <row r="169" spans="1:40" s="2" customFormat="1" ht="24" customHeight="1">
      <c r="A169" s="737" t="s">
        <v>13</v>
      </c>
      <c r="B169" s="167" t="s">
        <v>24</v>
      </c>
      <c r="C169" s="168" t="s">
        <v>44</v>
      </c>
      <c r="D169" s="168" t="s">
        <v>45</v>
      </c>
      <c r="E169" s="169" t="s">
        <v>46</v>
      </c>
      <c r="F169" s="81" t="s">
        <v>175</v>
      </c>
      <c r="G169" s="81" t="s">
        <v>177</v>
      </c>
      <c r="H169" s="121"/>
      <c r="I169" s="121"/>
      <c r="J169" s="121"/>
      <c r="K169" s="35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</row>
    <row r="170" spans="1:40" s="2" customFormat="1" ht="24" customHeight="1" thickBot="1">
      <c r="A170" s="738"/>
      <c r="B170" s="208" t="s">
        <v>27</v>
      </c>
      <c r="C170" s="209" t="s">
        <v>14</v>
      </c>
      <c r="D170" s="209" t="s">
        <v>22</v>
      </c>
      <c r="E170" s="210" t="s">
        <v>27</v>
      </c>
      <c r="F170" s="82">
        <f>F172+F174+F176+F178+F180+F182+F184+F186+F188+F190+F192+F194+F196+F198+F200</f>
        <v>49</v>
      </c>
      <c r="G170" s="82">
        <f>G174+G176+G178+G180+G182+G184+G186+G188+G192+G194+G196+G198+G200+G190</f>
        <v>7</v>
      </c>
      <c r="H170" s="121"/>
      <c r="I170" s="121"/>
      <c r="J170" s="121"/>
      <c r="K170" s="3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</row>
    <row r="171" spans="1:40" s="2" customFormat="1" ht="24" customHeight="1">
      <c r="A171" s="737">
        <v>3101</v>
      </c>
      <c r="B171" s="160"/>
      <c r="C171" s="822" t="s">
        <v>183</v>
      </c>
      <c r="D171" s="761"/>
      <c r="E171" s="100"/>
      <c r="F171" s="82"/>
      <c r="G171" s="82"/>
      <c r="H171" s="132"/>
      <c r="I171" s="132"/>
      <c r="J171" s="132"/>
      <c r="K171" s="132"/>
      <c r="L171" s="35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</row>
    <row r="172" spans="1:40" s="2" customFormat="1" ht="24" customHeight="1" thickBot="1">
      <c r="A172" s="738"/>
      <c r="B172" s="145"/>
      <c r="C172" s="762"/>
      <c r="D172" s="764"/>
      <c r="E172" s="144"/>
      <c r="F172" s="82">
        <v>0</v>
      </c>
      <c r="G172" s="82">
        <v>2</v>
      </c>
      <c r="H172" s="133"/>
      <c r="I172" s="133"/>
      <c r="J172" s="133"/>
      <c r="K172" s="133"/>
      <c r="L172" s="37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</row>
    <row r="173" spans="1:40" s="2" customFormat="1" ht="24" customHeight="1">
      <c r="A173" s="737">
        <v>3103</v>
      </c>
      <c r="B173" s="176" t="s">
        <v>305</v>
      </c>
      <c r="C173" s="100" t="s">
        <v>129</v>
      </c>
      <c r="D173" s="100"/>
      <c r="E173" s="159" t="s">
        <v>30</v>
      </c>
      <c r="F173" s="82"/>
      <c r="G173" s="82"/>
      <c r="H173" s="132"/>
      <c r="I173" s="132"/>
      <c r="J173" s="132"/>
      <c r="K173" s="132"/>
      <c r="L173" s="75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</row>
    <row r="174" spans="1:40" s="2" customFormat="1" ht="24" customHeight="1" thickBot="1">
      <c r="A174" s="738"/>
      <c r="B174" s="39" t="s">
        <v>445</v>
      </c>
      <c r="C174" s="144" t="s">
        <v>446</v>
      </c>
      <c r="D174" s="144"/>
      <c r="E174" s="162" t="s">
        <v>251</v>
      </c>
      <c r="F174" s="82">
        <v>4</v>
      </c>
      <c r="G174" s="82">
        <f>4-F174</f>
        <v>0</v>
      </c>
      <c r="H174" s="133"/>
      <c r="I174" s="133"/>
      <c r="J174" s="133"/>
      <c r="K174" s="133"/>
      <c r="L174" s="72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</row>
    <row r="175" spans="1:40" s="2" customFormat="1" ht="24" customHeight="1">
      <c r="A175" s="737">
        <v>3104</v>
      </c>
      <c r="B175" s="100" t="s">
        <v>231</v>
      </c>
      <c r="C175" s="100" t="s">
        <v>41</v>
      </c>
      <c r="D175" s="160" t="s">
        <v>232</v>
      </c>
      <c r="E175" s="100" t="s">
        <v>132</v>
      </c>
      <c r="F175" s="82"/>
      <c r="G175" s="82"/>
      <c r="H175" s="132"/>
      <c r="I175" s="132"/>
      <c r="J175" s="132"/>
      <c r="K175" s="132"/>
      <c r="L175" s="75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</row>
    <row r="176" spans="1:40" s="2" customFormat="1" ht="24" customHeight="1" thickBot="1">
      <c r="A176" s="738"/>
      <c r="B176" s="144" t="s">
        <v>447</v>
      </c>
      <c r="C176" s="144" t="s">
        <v>448</v>
      </c>
      <c r="D176" s="175" t="s">
        <v>449</v>
      </c>
      <c r="E176" s="145" t="s">
        <v>161</v>
      </c>
      <c r="F176" s="82">
        <v>4</v>
      </c>
      <c r="G176" s="82">
        <f>4-F176</f>
        <v>0</v>
      </c>
      <c r="H176" s="133"/>
      <c r="I176" s="133"/>
      <c r="J176" s="133"/>
      <c r="K176" s="133"/>
      <c r="L176" s="72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</row>
    <row r="177" spans="1:40" s="2" customFormat="1" ht="24" customHeight="1">
      <c r="A177" s="737">
        <v>3105</v>
      </c>
      <c r="B177" s="100" t="s">
        <v>203</v>
      </c>
      <c r="C177" s="100" t="s">
        <v>202</v>
      </c>
      <c r="D177" s="100"/>
      <c r="E177" s="100" t="s">
        <v>203</v>
      </c>
      <c r="F177" s="82"/>
      <c r="G177" s="82"/>
      <c r="H177" s="132"/>
      <c r="I177" s="132"/>
      <c r="J177" s="132"/>
      <c r="K177" s="132"/>
      <c r="L177" s="75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</row>
    <row r="178" spans="1:40" s="2" customFormat="1" ht="24" customHeight="1" thickBot="1">
      <c r="A178" s="738"/>
      <c r="B178" s="144" t="s">
        <v>450</v>
      </c>
      <c r="C178" s="144" t="s">
        <v>451</v>
      </c>
      <c r="D178" s="144"/>
      <c r="E178" s="144" t="s">
        <v>452</v>
      </c>
      <c r="F178" s="82">
        <v>3</v>
      </c>
      <c r="G178" s="82">
        <f>4-F178</f>
        <v>1</v>
      </c>
      <c r="H178" s="133"/>
      <c r="I178" s="133"/>
      <c r="J178" s="133"/>
      <c r="K178" s="133"/>
      <c r="L178" s="72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</row>
    <row r="179" spans="1:40" s="2" customFormat="1" ht="24" customHeight="1">
      <c r="A179" s="737">
        <v>3106</v>
      </c>
      <c r="B179" s="160" t="s">
        <v>113</v>
      </c>
      <c r="C179" s="160" t="s">
        <v>113</v>
      </c>
      <c r="D179" s="160" t="s">
        <v>113</v>
      </c>
      <c r="E179" s="160" t="s">
        <v>130</v>
      </c>
      <c r="F179" s="87" t="s">
        <v>23</v>
      </c>
      <c r="G179" s="82"/>
      <c r="H179" s="132"/>
      <c r="I179" s="132"/>
      <c r="J179" s="132"/>
      <c r="K179" s="132"/>
      <c r="L179" s="75"/>
      <c r="M179" s="35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</row>
    <row r="180" spans="1:40" s="2" customFormat="1" ht="24" customHeight="1" thickBot="1">
      <c r="A180" s="738"/>
      <c r="B180" s="144" t="s">
        <v>453</v>
      </c>
      <c r="C180" s="144" t="s">
        <v>454</v>
      </c>
      <c r="D180" s="144" t="s">
        <v>455</v>
      </c>
      <c r="E180" s="144" t="s">
        <v>456</v>
      </c>
      <c r="F180" s="82">
        <v>4</v>
      </c>
      <c r="G180" s="82">
        <f>4-F180</f>
        <v>0</v>
      </c>
      <c r="H180" s="133"/>
      <c r="I180" s="133"/>
      <c r="J180" s="133"/>
      <c r="K180" s="133"/>
      <c r="L180" s="72"/>
      <c r="M180" s="3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</row>
    <row r="181" spans="1:40" s="2" customFormat="1" ht="24" customHeight="1">
      <c r="A181" s="737">
        <v>3107</v>
      </c>
      <c r="B181" s="173" t="s">
        <v>143</v>
      </c>
      <c r="C181" s="160" t="s">
        <v>213</v>
      </c>
      <c r="D181" s="100" t="s">
        <v>131</v>
      </c>
      <c r="E181" s="100" t="s">
        <v>356</v>
      </c>
      <c r="F181" s="82"/>
      <c r="G181" s="82"/>
      <c r="H181" s="132"/>
      <c r="I181" s="132"/>
      <c r="J181" s="132"/>
      <c r="K181" s="132"/>
      <c r="L181" s="71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</row>
    <row r="182" spans="1:40" s="2" customFormat="1" ht="24" customHeight="1" thickBot="1">
      <c r="A182" s="738"/>
      <c r="B182" s="145" t="s">
        <v>188</v>
      </c>
      <c r="C182" s="144" t="s">
        <v>457</v>
      </c>
      <c r="D182" s="144" t="s">
        <v>458</v>
      </c>
      <c r="E182" s="144" t="s">
        <v>357</v>
      </c>
      <c r="F182" s="82">
        <v>3</v>
      </c>
      <c r="G182" s="82">
        <f>4-F182</f>
        <v>1</v>
      </c>
      <c r="H182" s="133"/>
      <c r="I182" s="133"/>
      <c r="J182" s="133"/>
      <c r="K182" s="133"/>
      <c r="L182" s="72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</row>
    <row r="183" spans="1:40" s="2" customFormat="1" ht="24" customHeight="1">
      <c r="A183" s="825">
        <v>3108</v>
      </c>
      <c r="B183" s="100" t="s">
        <v>116</v>
      </c>
      <c r="C183" s="100" t="s">
        <v>133</v>
      </c>
      <c r="D183" s="176" t="s">
        <v>506</v>
      </c>
      <c r="E183" s="160"/>
      <c r="F183" s="82"/>
      <c r="G183" s="82"/>
      <c r="H183" s="132"/>
      <c r="I183" s="132"/>
      <c r="J183" s="132"/>
      <c r="K183" s="132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</row>
    <row r="184" spans="1:40" s="2" customFormat="1" ht="24" customHeight="1" thickBot="1">
      <c r="A184" s="826"/>
      <c r="B184" s="145" t="s">
        <v>162</v>
      </c>
      <c r="C184" s="144" t="s">
        <v>163</v>
      </c>
      <c r="D184" s="39" t="s">
        <v>507</v>
      </c>
      <c r="E184" s="144"/>
      <c r="F184" s="82">
        <v>3</v>
      </c>
      <c r="G184" s="82">
        <f>4-F184</f>
        <v>1</v>
      </c>
      <c r="H184" s="133"/>
      <c r="I184" s="133"/>
      <c r="J184" s="133"/>
      <c r="K184" s="133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</row>
    <row r="185" spans="1:40" s="2" customFormat="1" ht="24" customHeight="1">
      <c r="A185" s="737">
        <v>3109</v>
      </c>
      <c r="B185" s="160" t="s">
        <v>122</v>
      </c>
      <c r="C185" s="160" t="s">
        <v>232</v>
      </c>
      <c r="D185" s="211" t="s">
        <v>292</v>
      </c>
      <c r="E185" s="160" t="s">
        <v>232</v>
      </c>
      <c r="F185" s="82"/>
      <c r="G185" s="82"/>
      <c r="H185" s="132"/>
      <c r="I185" s="132"/>
      <c r="J185" s="132"/>
      <c r="K185" s="132"/>
      <c r="L185" s="76"/>
      <c r="M185" s="8"/>
      <c r="N185" s="8"/>
      <c r="O185" s="8"/>
    </row>
    <row r="186" spans="1:40" s="2" customFormat="1" ht="24" customHeight="1" thickBot="1">
      <c r="A186" s="738"/>
      <c r="B186" s="145" t="s">
        <v>459</v>
      </c>
      <c r="C186" s="144" t="s">
        <v>460</v>
      </c>
      <c r="D186" s="142" t="s">
        <v>291</v>
      </c>
      <c r="E186" s="157" t="s">
        <v>164</v>
      </c>
      <c r="F186" s="82">
        <v>3</v>
      </c>
      <c r="G186" s="82">
        <f>4-F186</f>
        <v>1</v>
      </c>
      <c r="H186" s="133"/>
      <c r="I186" s="133"/>
      <c r="J186" s="133"/>
      <c r="K186" s="133"/>
      <c r="L186" s="74"/>
      <c r="M186" s="16"/>
      <c r="N186" s="16"/>
      <c r="O186" s="16"/>
    </row>
    <row r="187" spans="1:40" s="2" customFormat="1" ht="24" customHeight="1">
      <c r="A187" s="737">
        <v>3110</v>
      </c>
      <c r="B187" s="159" t="s">
        <v>42</v>
      </c>
      <c r="C187" s="159" t="s">
        <v>294</v>
      </c>
      <c r="D187" s="176" t="s">
        <v>12</v>
      </c>
      <c r="E187" s="100" t="s">
        <v>319</v>
      </c>
      <c r="F187" s="82"/>
      <c r="G187" s="82"/>
      <c r="H187" s="132"/>
      <c r="I187" s="132"/>
      <c r="J187" s="132"/>
      <c r="K187" s="132"/>
      <c r="L187" s="75"/>
      <c r="N187" s="8"/>
      <c r="O187" s="8"/>
    </row>
    <row r="188" spans="1:40" s="2" customFormat="1" ht="24" customHeight="1" thickBot="1">
      <c r="A188" s="738"/>
      <c r="B188" s="162" t="s">
        <v>245</v>
      </c>
      <c r="C188" s="161" t="s">
        <v>293</v>
      </c>
      <c r="D188" s="39" t="s">
        <v>461</v>
      </c>
      <c r="E188" s="144" t="s">
        <v>322</v>
      </c>
      <c r="F188" s="82">
        <v>4</v>
      </c>
      <c r="G188" s="82">
        <f>4-F188</f>
        <v>0</v>
      </c>
      <c r="H188" s="133"/>
      <c r="I188" s="133"/>
      <c r="J188" s="133"/>
      <c r="K188" s="133"/>
      <c r="L188" s="72"/>
      <c r="N188" s="16"/>
      <c r="O188" s="16"/>
    </row>
    <row r="189" spans="1:40" s="2" customFormat="1" ht="24" customHeight="1">
      <c r="A189" s="737">
        <v>3111</v>
      </c>
      <c r="B189" s="100"/>
      <c r="C189" s="100" t="s">
        <v>221</v>
      </c>
      <c r="D189" s="160" t="s">
        <v>200</v>
      </c>
      <c r="E189" s="100" t="s">
        <v>297</v>
      </c>
      <c r="F189" s="82"/>
      <c r="G189" s="82"/>
      <c r="H189" s="132"/>
      <c r="I189" s="132"/>
      <c r="J189" s="132"/>
      <c r="K189" s="132"/>
      <c r="L189" s="75"/>
      <c r="N189" s="8"/>
      <c r="O189" s="8"/>
    </row>
    <row r="190" spans="1:40" s="2" customFormat="1" ht="24" customHeight="1" thickBot="1">
      <c r="A190" s="738"/>
      <c r="B190" s="144"/>
      <c r="C190" s="144" t="s">
        <v>185</v>
      </c>
      <c r="D190" s="145" t="s">
        <v>462</v>
      </c>
      <c r="E190" s="144" t="s">
        <v>298</v>
      </c>
      <c r="F190" s="82">
        <v>3</v>
      </c>
      <c r="G190" s="82">
        <f>4-F190</f>
        <v>1</v>
      </c>
      <c r="H190" s="133"/>
      <c r="I190" s="133"/>
      <c r="J190" s="133"/>
      <c r="K190" s="133"/>
      <c r="L190" s="72"/>
      <c r="N190" s="16"/>
      <c r="O190" s="16"/>
    </row>
    <row r="191" spans="1:40" s="2" customFormat="1" ht="24" customHeight="1">
      <c r="A191" s="737">
        <v>3112</v>
      </c>
      <c r="B191" s="191" t="s">
        <v>124</v>
      </c>
      <c r="C191" s="100" t="s">
        <v>354</v>
      </c>
      <c r="D191" s="212" t="s">
        <v>147</v>
      </c>
      <c r="E191" s="100" t="s">
        <v>127</v>
      </c>
      <c r="F191" s="82"/>
      <c r="G191" s="82"/>
      <c r="H191" s="132"/>
      <c r="I191" s="132"/>
      <c r="J191" s="132"/>
      <c r="K191" s="132"/>
      <c r="L191" s="77"/>
      <c r="M191" s="8"/>
      <c r="N191" s="8"/>
      <c r="O191" s="8"/>
    </row>
    <row r="192" spans="1:40" s="2" customFormat="1" ht="24" customHeight="1" thickBot="1">
      <c r="A192" s="738"/>
      <c r="B192" s="147" t="s">
        <v>463</v>
      </c>
      <c r="C192" s="144" t="s">
        <v>355</v>
      </c>
      <c r="D192" s="213" t="s">
        <v>237</v>
      </c>
      <c r="E192" s="144" t="s">
        <v>464</v>
      </c>
      <c r="F192" s="82">
        <v>3</v>
      </c>
      <c r="G192" s="82">
        <f>4-F192</f>
        <v>1</v>
      </c>
      <c r="H192" s="133"/>
      <c r="I192" s="133"/>
      <c r="J192" s="133"/>
      <c r="K192" s="133"/>
      <c r="L192" s="36"/>
      <c r="M192" s="16"/>
      <c r="N192" s="16"/>
      <c r="O192" s="16"/>
    </row>
    <row r="193" spans="1:15" s="2" customFormat="1" ht="24" customHeight="1">
      <c r="A193" s="737">
        <v>3113</v>
      </c>
      <c r="B193" s="100" t="s">
        <v>0</v>
      </c>
      <c r="C193" s="176" t="s">
        <v>146</v>
      </c>
      <c r="D193" s="100"/>
      <c r="E193" s="100" t="s">
        <v>117</v>
      </c>
      <c r="F193" s="82"/>
      <c r="G193" s="82"/>
      <c r="H193" s="132"/>
      <c r="I193" s="132"/>
      <c r="J193" s="132"/>
      <c r="K193" s="132"/>
      <c r="M193" s="8"/>
      <c r="N193" s="8"/>
      <c r="O193" s="8"/>
    </row>
    <row r="194" spans="1:15" s="2" customFormat="1" ht="24" customHeight="1" thickBot="1">
      <c r="A194" s="738"/>
      <c r="B194" s="144" t="s">
        <v>465</v>
      </c>
      <c r="C194" s="39" t="s">
        <v>466</v>
      </c>
      <c r="D194" s="144"/>
      <c r="E194" s="144" t="s">
        <v>243</v>
      </c>
      <c r="F194" s="82">
        <v>3</v>
      </c>
      <c r="G194" s="82">
        <f>4-F194</f>
        <v>1</v>
      </c>
      <c r="H194" s="133"/>
      <c r="I194" s="133"/>
      <c r="J194" s="133"/>
      <c r="K194" s="133"/>
      <c r="M194" s="16"/>
      <c r="N194" s="16"/>
      <c r="O194" s="16"/>
    </row>
    <row r="195" spans="1:15" s="2" customFormat="1" ht="24" customHeight="1">
      <c r="A195" s="737">
        <v>3114</v>
      </c>
      <c r="B195" s="159" t="s">
        <v>0</v>
      </c>
      <c r="C195" s="159" t="s">
        <v>0</v>
      </c>
      <c r="D195" s="159" t="s">
        <v>179</v>
      </c>
      <c r="E195" s="159" t="s">
        <v>179</v>
      </c>
      <c r="F195" s="82"/>
      <c r="G195" s="82"/>
      <c r="H195" s="132"/>
      <c r="I195" s="132"/>
      <c r="J195" s="132"/>
      <c r="K195" s="132"/>
      <c r="L195" s="35"/>
      <c r="M195" s="14"/>
      <c r="N195" s="14"/>
      <c r="O195" s="14"/>
    </row>
    <row r="196" spans="1:15" s="2" customFormat="1" ht="24" customHeight="1" thickBot="1">
      <c r="A196" s="738"/>
      <c r="B196" s="161" t="s">
        <v>467</v>
      </c>
      <c r="C196" s="161" t="s">
        <v>468</v>
      </c>
      <c r="D196" s="162" t="s">
        <v>469</v>
      </c>
      <c r="E196" s="161" t="s">
        <v>470</v>
      </c>
      <c r="F196" s="82">
        <v>4</v>
      </c>
      <c r="G196" s="82">
        <f>4-F196</f>
        <v>0</v>
      </c>
      <c r="H196" s="133"/>
      <c r="I196" s="133"/>
      <c r="J196" s="133"/>
      <c r="K196" s="133"/>
      <c r="L196" s="37"/>
      <c r="M196" s="14"/>
      <c r="N196" s="14"/>
      <c r="O196" s="14"/>
    </row>
    <row r="197" spans="1:15" s="2" customFormat="1" ht="24" customHeight="1">
      <c r="A197" s="737">
        <v>3115</v>
      </c>
      <c r="B197" s="100" t="s">
        <v>325</v>
      </c>
      <c r="C197" s="159" t="s">
        <v>324</v>
      </c>
      <c r="D197" s="159" t="s">
        <v>127</v>
      </c>
      <c r="E197" s="159" t="s">
        <v>127</v>
      </c>
      <c r="F197" s="82"/>
      <c r="G197" s="82"/>
      <c r="H197" s="132"/>
      <c r="I197" s="132"/>
      <c r="J197" s="132"/>
      <c r="K197" s="132"/>
      <c r="L197" s="14"/>
      <c r="M197" s="14"/>
      <c r="N197" s="14"/>
      <c r="O197" s="14"/>
    </row>
    <row r="198" spans="1:15" s="2" customFormat="1" ht="24" customHeight="1" thickBot="1">
      <c r="A198" s="738"/>
      <c r="B198" s="144" t="s">
        <v>326</v>
      </c>
      <c r="C198" s="161" t="s">
        <v>471</v>
      </c>
      <c r="D198" s="161" t="s">
        <v>472</v>
      </c>
      <c r="E198" s="161" t="s">
        <v>473</v>
      </c>
      <c r="F198" s="82">
        <v>4</v>
      </c>
      <c r="G198" s="82">
        <f>4-F198</f>
        <v>0</v>
      </c>
      <c r="H198" s="133"/>
      <c r="I198" s="133"/>
      <c r="J198" s="133"/>
      <c r="K198" s="133"/>
      <c r="L198" s="14"/>
      <c r="M198" s="14"/>
      <c r="N198" s="14"/>
      <c r="O198" s="14"/>
    </row>
    <row r="199" spans="1:15" s="2" customFormat="1" ht="24" customHeight="1">
      <c r="A199" s="737">
        <v>3116</v>
      </c>
      <c r="B199" s="100" t="s">
        <v>112</v>
      </c>
      <c r="C199" s="100" t="s">
        <v>2</v>
      </c>
      <c r="D199" s="176" t="s">
        <v>112</v>
      </c>
      <c r="E199" s="100" t="s">
        <v>184</v>
      </c>
      <c r="F199" s="82"/>
      <c r="G199" s="82"/>
      <c r="H199" s="132"/>
      <c r="I199" s="132"/>
      <c r="J199" s="132"/>
      <c r="K199" s="132"/>
      <c r="L199" s="14"/>
      <c r="M199" s="14"/>
      <c r="N199" s="14"/>
      <c r="O199" s="14"/>
    </row>
    <row r="200" spans="1:15" s="2" customFormat="1" ht="24" customHeight="1" thickBot="1">
      <c r="A200" s="738"/>
      <c r="B200" s="145" t="s">
        <v>233</v>
      </c>
      <c r="C200" s="144" t="s">
        <v>474</v>
      </c>
      <c r="D200" s="148" t="s">
        <v>475</v>
      </c>
      <c r="E200" s="175" t="s">
        <v>285</v>
      </c>
      <c r="F200" s="82">
        <v>4</v>
      </c>
      <c r="G200" s="82">
        <f>4-F200</f>
        <v>0</v>
      </c>
      <c r="H200" s="133"/>
      <c r="I200" s="133"/>
      <c r="J200" s="133"/>
      <c r="K200" s="133"/>
      <c r="L200" s="14"/>
      <c r="M200" s="14"/>
      <c r="N200" s="14"/>
      <c r="O200" s="14"/>
    </row>
    <row r="201" spans="1:15" s="2" customFormat="1" ht="24" customHeight="1">
      <c r="A201" s="23" t="s">
        <v>9</v>
      </c>
      <c r="B201" s="153">
        <v>18</v>
      </c>
      <c r="C201" s="154" t="s">
        <v>10</v>
      </c>
      <c r="D201" s="153">
        <f>F170-B201</f>
        <v>31</v>
      </c>
      <c r="E201" s="153"/>
      <c r="F201" s="83" t="s">
        <v>19</v>
      </c>
      <c r="G201" s="82">
        <v>14</v>
      </c>
      <c r="H201" s="34">
        <v>14</v>
      </c>
      <c r="I201" s="61"/>
      <c r="J201" s="121"/>
      <c r="K201" s="34"/>
      <c r="L201" s="14"/>
      <c r="M201" s="14"/>
      <c r="N201" s="14"/>
      <c r="O201" s="14"/>
    </row>
    <row r="202" spans="1:15" s="2" customFormat="1" ht="45" customHeight="1" thickBot="1">
      <c r="A202" s="744" t="str">
        <f>A168</f>
        <v>宏國學校財團法人宏國德霖科技大學107學年度第一學期學生宿舍床位分配表107.09.17</v>
      </c>
      <c r="B202" s="745"/>
      <c r="C202" s="745"/>
      <c r="D202" s="745"/>
      <c r="E202" s="745"/>
      <c r="F202" s="79" t="s">
        <v>176</v>
      </c>
      <c r="G202" s="88">
        <f>F204+G204</f>
        <v>56</v>
      </c>
      <c r="H202" s="122">
        <f>G202+4</f>
        <v>60</v>
      </c>
      <c r="I202" s="62"/>
      <c r="J202" s="121"/>
      <c r="K202" s="16"/>
      <c r="L202" s="14"/>
      <c r="M202" s="14"/>
      <c r="N202" s="14"/>
      <c r="O202" s="14"/>
    </row>
    <row r="203" spans="1:15" s="2" customFormat="1" ht="24" customHeight="1">
      <c r="A203" s="737" t="s">
        <v>13</v>
      </c>
      <c r="B203" s="214" t="s">
        <v>24</v>
      </c>
      <c r="C203" s="214" t="s">
        <v>50</v>
      </c>
      <c r="D203" s="214" t="s">
        <v>45</v>
      </c>
      <c r="E203" s="214" t="s">
        <v>46</v>
      </c>
      <c r="F203" s="81" t="s">
        <v>175</v>
      </c>
      <c r="G203" s="81" t="s">
        <v>177</v>
      </c>
      <c r="H203" s="122"/>
      <c r="I203" s="65"/>
      <c r="J203" s="35"/>
      <c r="K203" s="35"/>
      <c r="L203" s="14"/>
      <c r="M203" s="14"/>
      <c r="N203" s="14"/>
      <c r="O203" s="14"/>
    </row>
    <row r="204" spans="1:15" s="2" customFormat="1" ht="24" customHeight="1" thickBot="1">
      <c r="A204" s="738"/>
      <c r="B204" s="215" t="s">
        <v>27</v>
      </c>
      <c r="C204" s="216" t="s">
        <v>14</v>
      </c>
      <c r="D204" s="215" t="s">
        <v>27</v>
      </c>
      <c r="E204" s="215" t="s">
        <v>27</v>
      </c>
      <c r="F204" s="82">
        <f>F206+F208+F210+F212+F214+F216+F218+F220+F222+F224+F226+F228+F230+F232+F234</f>
        <v>18</v>
      </c>
      <c r="G204" s="82">
        <f>G208+G210+G212+G214+G216+G218+G220+G222+G224+G226+G228+G230+G232+G234</f>
        <v>38</v>
      </c>
      <c r="H204" s="122"/>
      <c r="I204" s="65"/>
      <c r="J204" s="36"/>
      <c r="K204" s="36"/>
      <c r="L204" s="14"/>
      <c r="M204" s="14"/>
      <c r="N204" s="14"/>
      <c r="O204" s="14"/>
    </row>
    <row r="205" spans="1:15" s="2" customFormat="1" ht="24" hidden="1" customHeight="1">
      <c r="A205" s="737">
        <v>4101</v>
      </c>
      <c r="B205" s="100"/>
      <c r="C205" s="100"/>
      <c r="D205" s="100"/>
      <c r="E205" s="100"/>
      <c r="F205" s="82"/>
      <c r="G205" s="82"/>
      <c r="H205" s="34"/>
      <c r="I205" s="65"/>
      <c r="J205" s="35"/>
      <c r="K205" s="32"/>
      <c r="L205" s="14"/>
      <c r="M205" s="14"/>
      <c r="N205" s="14"/>
      <c r="O205" s="14"/>
    </row>
    <row r="206" spans="1:15" s="2" customFormat="1" ht="24" hidden="1" customHeight="1" thickBot="1">
      <c r="A206" s="738"/>
      <c r="B206" s="144"/>
      <c r="C206" s="144"/>
      <c r="D206" s="144"/>
      <c r="E206" s="144"/>
      <c r="F206" s="82">
        <v>0</v>
      </c>
      <c r="G206" s="82">
        <f>4-F206</f>
        <v>4</v>
      </c>
      <c r="H206" s="44"/>
      <c r="I206" s="65"/>
      <c r="J206" s="36"/>
      <c r="K206" s="29"/>
      <c r="L206" s="14"/>
      <c r="M206" s="14"/>
      <c r="N206" s="14"/>
      <c r="O206" s="14"/>
    </row>
    <row r="207" spans="1:15" s="2" customFormat="1" ht="24" customHeight="1">
      <c r="A207" s="737">
        <v>4103</v>
      </c>
      <c r="B207" s="100"/>
      <c r="C207" s="100"/>
      <c r="D207" s="100"/>
      <c r="E207" s="100"/>
      <c r="F207" s="82"/>
      <c r="G207" s="82"/>
      <c r="H207" s="95"/>
      <c r="I207" s="95"/>
      <c r="J207" s="95"/>
      <c r="K207" s="95"/>
      <c r="L207" s="14"/>
      <c r="M207" s="14"/>
      <c r="N207" s="14"/>
      <c r="O207" s="14"/>
    </row>
    <row r="208" spans="1:15" s="2" customFormat="1" ht="24" customHeight="1" thickBot="1">
      <c r="A208" s="738"/>
      <c r="B208" s="144"/>
      <c r="C208" s="144"/>
      <c r="D208" s="144"/>
      <c r="E208" s="145"/>
      <c r="F208" s="82">
        <v>0</v>
      </c>
      <c r="G208" s="82">
        <f>4-F208</f>
        <v>4</v>
      </c>
      <c r="H208" s="94"/>
      <c r="I208" s="94"/>
      <c r="J208" s="94"/>
      <c r="K208" s="94"/>
      <c r="L208" s="14"/>
      <c r="M208" s="14"/>
      <c r="N208" s="14"/>
      <c r="O208" s="14"/>
    </row>
    <row r="209" spans="1:15" s="2" customFormat="1" ht="24" customHeight="1">
      <c r="A209" s="737">
        <v>4104</v>
      </c>
      <c r="B209" s="99"/>
      <c r="C209" s="99"/>
      <c r="D209" s="99"/>
      <c r="E209" s="100"/>
      <c r="F209" s="82"/>
      <c r="G209" s="82"/>
      <c r="H209" s="95"/>
      <c r="I209" s="95"/>
      <c r="J209" s="95"/>
      <c r="K209" s="95"/>
      <c r="L209" s="28"/>
      <c r="M209" s="14"/>
      <c r="N209" s="14"/>
      <c r="O209" s="14"/>
    </row>
    <row r="210" spans="1:15" s="2" customFormat="1" ht="24" customHeight="1" thickBot="1">
      <c r="A210" s="738"/>
      <c r="B210" s="145"/>
      <c r="C210" s="144"/>
      <c r="D210" s="144"/>
      <c r="E210" s="144"/>
      <c r="F210" s="82">
        <v>3</v>
      </c>
      <c r="G210" s="82">
        <f>4-F210</f>
        <v>1</v>
      </c>
      <c r="H210" s="94"/>
      <c r="I210" s="94"/>
      <c r="J210" s="94"/>
      <c r="K210" s="94"/>
      <c r="L210" s="16"/>
      <c r="M210" s="14"/>
      <c r="N210" s="14"/>
      <c r="O210" s="14"/>
    </row>
    <row r="211" spans="1:15" s="2" customFormat="1" ht="24" customHeight="1">
      <c r="A211" s="737">
        <v>4105</v>
      </c>
      <c r="B211" s="93" t="s">
        <v>117</v>
      </c>
      <c r="C211" s="93" t="s">
        <v>121</v>
      </c>
      <c r="D211" s="98"/>
      <c r="E211" s="143" t="s">
        <v>0</v>
      </c>
      <c r="F211" s="82"/>
      <c r="G211" s="82"/>
      <c r="H211" s="95"/>
      <c r="I211" s="95"/>
      <c r="J211" s="95"/>
      <c r="K211" s="95"/>
      <c r="L211" s="14"/>
      <c r="M211" s="14"/>
      <c r="N211" s="14"/>
      <c r="O211" s="14"/>
    </row>
    <row r="212" spans="1:15" s="2" customFormat="1" ht="24" customHeight="1" thickBot="1">
      <c r="A212" s="738"/>
      <c r="B212" s="144" t="s">
        <v>165</v>
      </c>
      <c r="C212" s="144" t="s">
        <v>166</v>
      </c>
      <c r="D212" s="39"/>
      <c r="E212" s="144" t="s">
        <v>167</v>
      </c>
      <c r="F212" s="82">
        <v>0</v>
      </c>
      <c r="G212" s="82">
        <f>4-F212</f>
        <v>4</v>
      </c>
      <c r="H212" s="94"/>
      <c r="I212" s="94"/>
      <c r="J212" s="94"/>
      <c r="K212" s="94"/>
      <c r="L212" s="14"/>
      <c r="M212" s="14"/>
      <c r="N212" s="14"/>
      <c r="O212" s="14"/>
    </row>
    <row r="213" spans="1:15" s="2" customFormat="1" ht="24" customHeight="1">
      <c r="A213" s="737">
        <v>4106</v>
      </c>
      <c r="B213" s="173" t="s">
        <v>512</v>
      </c>
      <c r="C213" s="173" t="s">
        <v>512</v>
      </c>
      <c r="D213" s="173" t="s">
        <v>513</v>
      </c>
      <c r="E213" s="100"/>
      <c r="F213" s="82"/>
      <c r="G213" s="82"/>
      <c r="H213" s="95"/>
      <c r="I213" s="95"/>
      <c r="J213" s="95"/>
      <c r="K213" s="95"/>
      <c r="L213" s="14"/>
      <c r="M213" s="14"/>
      <c r="N213" s="14"/>
      <c r="O213" s="14"/>
    </row>
    <row r="214" spans="1:15" s="2" customFormat="1" ht="24" customHeight="1" thickBot="1">
      <c r="A214" s="738"/>
      <c r="B214" s="141" t="s">
        <v>511</v>
      </c>
      <c r="C214" s="141" t="s">
        <v>514</v>
      </c>
      <c r="D214" s="144" t="s">
        <v>515</v>
      </c>
      <c r="E214" s="144"/>
      <c r="F214" s="82">
        <v>0</v>
      </c>
      <c r="G214" s="82">
        <f>4-F214</f>
        <v>4</v>
      </c>
      <c r="H214" s="94"/>
      <c r="I214" s="94"/>
      <c r="J214" s="94"/>
      <c r="K214" s="94"/>
      <c r="L214" s="14"/>
      <c r="M214" s="14"/>
      <c r="N214" s="14"/>
      <c r="O214" s="14"/>
    </row>
    <row r="215" spans="1:15" s="2" customFormat="1" ht="24" customHeight="1">
      <c r="A215" s="737">
        <v>4107</v>
      </c>
      <c r="B215" s="101" t="s">
        <v>49</v>
      </c>
      <c r="C215" s="100" t="s">
        <v>238</v>
      </c>
      <c r="D215" s="101" t="s">
        <v>49</v>
      </c>
      <c r="E215" s="101"/>
      <c r="F215" s="82"/>
      <c r="G215" s="82"/>
      <c r="H215" s="95"/>
      <c r="I215" s="95"/>
      <c r="J215" s="95"/>
      <c r="K215" s="95"/>
      <c r="L215" s="14"/>
      <c r="M215" s="14"/>
      <c r="N215" s="14"/>
      <c r="O215" s="14"/>
    </row>
    <row r="216" spans="1:15" s="2" customFormat="1" ht="24" customHeight="1" thickBot="1">
      <c r="A216" s="738"/>
      <c r="B216" s="145" t="s">
        <v>477</v>
      </c>
      <c r="C216" s="144" t="s">
        <v>478</v>
      </c>
      <c r="D216" s="145" t="s">
        <v>187</v>
      </c>
      <c r="E216" s="145"/>
      <c r="F216" s="82">
        <v>3</v>
      </c>
      <c r="G216" s="82">
        <f>4-F216</f>
        <v>1</v>
      </c>
      <c r="H216" s="94"/>
      <c r="I216" s="94"/>
      <c r="J216" s="94"/>
      <c r="K216" s="94"/>
      <c r="L216" s="14"/>
      <c r="M216" s="14"/>
      <c r="N216" s="14"/>
      <c r="O216" s="14"/>
    </row>
    <row r="217" spans="1:15" s="2" customFormat="1" ht="24" customHeight="1">
      <c r="A217" s="737">
        <v>4108</v>
      </c>
      <c r="B217" s="100"/>
      <c r="C217" s="100"/>
      <c r="D217" s="100"/>
      <c r="E217" s="173"/>
      <c r="F217" s="82"/>
      <c r="G217" s="82"/>
      <c r="H217" s="95"/>
      <c r="I217" s="95"/>
      <c r="J217" s="95"/>
      <c r="K217" s="95"/>
      <c r="L217" s="14"/>
      <c r="M217" s="14"/>
      <c r="N217" s="14"/>
      <c r="O217" s="14"/>
    </row>
    <row r="218" spans="1:15" s="2" customFormat="1" ht="24" customHeight="1" thickBot="1">
      <c r="A218" s="738"/>
      <c r="B218" s="144"/>
      <c r="C218" s="144"/>
      <c r="D218" s="145"/>
      <c r="E218" s="141"/>
      <c r="F218" s="82">
        <v>0</v>
      </c>
      <c r="G218" s="82">
        <f>4-F218</f>
        <v>4</v>
      </c>
      <c r="H218" s="94"/>
      <c r="I218" s="94"/>
      <c r="J218" s="94"/>
      <c r="K218" s="94"/>
      <c r="L218" s="14"/>
      <c r="M218" s="14"/>
      <c r="N218" s="14"/>
      <c r="O218" s="14"/>
    </row>
    <row r="219" spans="1:15" s="2" customFormat="1" ht="24" customHeight="1">
      <c r="A219" s="737">
        <v>4109</v>
      </c>
      <c r="B219" s="100"/>
      <c r="C219" s="100" t="s">
        <v>113</v>
      </c>
      <c r="D219" s="99" t="s">
        <v>205</v>
      </c>
      <c r="E219" s="100" t="s">
        <v>31</v>
      </c>
      <c r="F219" s="82"/>
      <c r="G219" s="82"/>
      <c r="H219" s="95"/>
      <c r="I219" s="95"/>
      <c r="J219" s="95"/>
      <c r="K219" s="95"/>
      <c r="L219" s="14"/>
      <c r="M219" s="14"/>
      <c r="N219" s="14"/>
      <c r="O219" s="14"/>
    </row>
    <row r="220" spans="1:15" s="2" customFormat="1" ht="24" customHeight="1" thickBot="1">
      <c r="A220" s="738"/>
      <c r="B220" s="144"/>
      <c r="C220" s="144" t="s">
        <v>476</v>
      </c>
      <c r="D220" s="144" t="s">
        <v>479</v>
      </c>
      <c r="E220" s="144" t="s">
        <v>284</v>
      </c>
      <c r="F220" s="82">
        <v>3</v>
      </c>
      <c r="G220" s="82">
        <f>4-F220</f>
        <v>1</v>
      </c>
      <c r="H220" s="94"/>
      <c r="I220" s="94"/>
      <c r="J220" s="94"/>
      <c r="K220" s="94"/>
      <c r="L220" s="14"/>
      <c r="M220" s="14"/>
      <c r="N220" s="14"/>
      <c r="O220" s="14"/>
    </row>
    <row r="221" spans="1:15" s="2" customFormat="1" ht="24" customHeight="1">
      <c r="A221" s="737">
        <v>4110</v>
      </c>
      <c r="B221" s="101"/>
      <c r="C221" s="101"/>
      <c r="D221" s="173"/>
      <c r="E221" s="100"/>
      <c r="F221" s="82"/>
      <c r="G221" s="82"/>
      <c r="H221" s="95"/>
      <c r="I221" s="95"/>
      <c r="J221" s="95"/>
      <c r="K221" s="95"/>
      <c r="L221" s="14"/>
      <c r="M221" s="14"/>
      <c r="N221" s="14"/>
      <c r="O221" s="14"/>
    </row>
    <row r="222" spans="1:15" s="2" customFormat="1" ht="24" customHeight="1" thickBot="1">
      <c r="A222" s="738"/>
      <c r="B222" s="145"/>
      <c r="C222" s="145"/>
      <c r="D222" s="144"/>
      <c r="E222" s="144"/>
      <c r="F222" s="82">
        <v>0</v>
      </c>
      <c r="G222" s="82">
        <f>4-F222</f>
        <v>4</v>
      </c>
      <c r="H222" s="94"/>
      <c r="I222" s="94"/>
      <c r="J222" s="94"/>
      <c r="K222" s="94"/>
      <c r="L222" s="14"/>
      <c r="M222" s="14"/>
      <c r="N222" s="14"/>
      <c r="O222" s="14"/>
    </row>
    <row r="223" spans="1:15" s="2" customFormat="1" ht="24" customHeight="1">
      <c r="A223" s="737">
        <v>4111</v>
      </c>
      <c r="B223" s="160"/>
      <c r="C223" s="100"/>
      <c r="D223" s="100"/>
      <c r="E223" s="100"/>
      <c r="F223" s="82"/>
      <c r="G223" s="82"/>
      <c r="H223" s="95"/>
      <c r="I223" s="95"/>
      <c r="J223" s="95"/>
      <c r="K223" s="95"/>
      <c r="L223" s="14"/>
      <c r="M223" s="14"/>
      <c r="N223" s="14"/>
      <c r="O223" s="14"/>
    </row>
    <row r="224" spans="1:15" s="2" customFormat="1" ht="24" customHeight="1" thickBot="1">
      <c r="A224" s="738"/>
      <c r="B224" s="166"/>
      <c r="C224" s="144"/>
      <c r="D224" s="144"/>
      <c r="E224" s="144"/>
      <c r="F224" s="82">
        <v>0</v>
      </c>
      <c r="G224" s="82">
        <f>4-F224</f>
        <v>4</v>
      </c>
      <c r="H224" s="94"/>
      <c r="I224" s="94"/>
      <c r="J224" s="94"/>
      <c r="K224" s="94"/>
      <c r="L224" s="14"/>
      <c r="M224" s="14"/>
      <c r="N224" s="14"/>
      <c r="O224" s="14"/>
    </row>
    <row r="225" spans="1:15" s="2" customFormat="1" ht="24" customHeight="1">
      <c r="A225" s="737">
        <v>4112</v>
      </c>
      <c r="B225" s="100"/>
      <c r="C225" s="100"/>
      <c r="D225" s="100"/>
      <c r="E225" s="99"/>
      <c r="F225" s="82"/>
      <c r="G225" s="82"/>
      <c r="H225" s="95"/>
      <c r="I225" s="95"/>
      <c r="J225" s="95"/>
      <c r="K225" s="95"/>
      <c r="L225" s="14"/>
      <c r="M225" s="14"/>
      <c r="N225" s="14"/>
      <c r="O225" s="14"/>
    </row>
    <row r="226" spans="1:15" s="2" customFormat="1" ht="24" customHeight="1" thickBot="1">
      <c r="A226" s="738"/>
      <c r="B226" s="145"/>
      <c r="C226" s="144"/>
      <c r="D226" s="144"/>
      <c r="E226" s="144"/>
      <c r="F226" s="82">
        <v>0</v>
      </c>
      <c r="G226" s="82">
        <f>4-F226</f>
        <v>4</v>
      </c>
      <c r="H226" s="94"/>
      <c r="I226" s="94"/>
      <c r="J226" s="94"/>
      <c r="K226" s="94"/>
      <c r="L226" s="14"/>
      <c r="M226" s="14"/>
      <c r="N226" s="14"/>
      <c r="O226" s="14"/>
    </row>
    <row r="227" spans="1:15" s="2" customFormat="1" ht="24" customHeight="1">
      <c r="A227" s="737">
        <v>4113</v>
      </c>
      <c r="B227" s="100" t="s">
        <v>192</v>
      </c>
      <c r="C227" s="100"/>
      <c r="D227" s="100" t="s">
        <v>192</v>
      </c>
      <c r="E227" s="100"/>
      <c r="F227" s="82"/>
      <c r="G227" s="82"/>
      <c r="H227" s="95"/>
      <c r="I227" s="95"/>
      <c r="J227" s="95"/>
      <c r="K227" s="95"/>
      <c r="L227" s="14"/>
      <c r="M227" s="14"/>
      <c r="N227" s="14"/>
      <c r="O227" s="14"/>
    </row>
    <row r="228" spans="1:15" s="2" customFormat="1" ht="24" customHeight="1" thickBot="1">
      <c r="A228" s="738"/>
      <c r="B228" s="144" t="s">
        <v>480</v>
      </c>
      <c r="C228" s="144"/>
      <c r="D228" s="145" t="s">
        <v>168</v>
      </c>
      <c r="E228" s="144"/>
      <c r="F228" s="82">
        <v>3</v>
      </c>
      <c r="G228" s="82">
        <f>4-F228</f>
        <v>1</v>
      </c>
      <c r="H228" s="94"/>
      <c r="I228" s="94"/>
      <c r="J228" s="94"/>
      <c r="K228" s="94"/>
      <c r="L228" s="14"/>
      <c r="M228" s="14"/>
      <c r="N228" s="14"/>
      <c r="O228" s="14"/>
    </row>
    <row r="229" spans="1:15" s="2" customFormat="1" ht="24" customHeight="1">
      <c r="A229" s="737">
        <v>4114</v>
      </c>
      <c r="B229" s="99" t="s">
        <v>12</v>
      </c>
      <c r="C229" s="99"/>
      <c r="D229" s="99" t="s">
        <v>12</v>
      </c>
      <c r="E229" s="100"/>
      <c r="F229" s="82"/>
      <c r="G229" s="82"/>
      <c r="H229" s="95"/>
      <c r="I229" s="95"/>
      <c r="J229" s="95"/>
      <c r="K229" s="95"/>
      <c r="L229" s="14"/>
      <c r="M229" s="14"/>
      <c r="N229" s="14"/>
      <c r="O229" s="14"/>
    </row>
    <row r="230" spans="1:15" s="2" customFormat="1" ht="24" customHeight="1" thickBot="1">
      <c r="A230" s="738"/>
      <c r="B230" s="145" t="s">
        <v>287</v>
      </c>
      <c r="C230" s="144"/>
      <c r="D230" s="144" t="s">
        <v>286</v>
      </c>
      <c r="E230" s="145"/>
      <c r="F230" s="82">
        <v>3</v>
      </c>
      <c r="G230" s="82">
        <f>4-F230</f>
        <v>1</v>
      </c>
      <c r="H230" s="94"/>
      <c r="I230" s="94"/>
      <c r="J230" s="94"/>
      <c r="K230" s="94"/>
      <c r="L230" s="14"/>
      <c r="M230" s="14"/>
      <c r="N230" s="14"/>
      <c r="O230" s="14"/>
    </row>
    <row r="231" spans="1:15" s="2" customFormat="1" ht="24" customHeight="1">
      <c r="A231" s="737">
        <v>4115</v>
      </c>
      <c r="B231" s="100" t="s">
        <v>238</v>
      </c>
      <c r="C231" s="100" t="s">
        <v>120</v>
      </c>
      <c r="D231" s="100"/>
      <c r="E231" s="100" t="s">
        <v>120</v>
      </c>
      <c r="F231" s="82"/>
      <c r="G231" s="82"/>
      <c r="H231" s="95"/>
      <c r="I231" s="95"/>
      <c r="J231" s="95"/>
      <c r="K231" s="95"/>
      <c r="L231" s="14"/>
      <c r="M231" s="14"/>
      <c r="N231" s="14"/>
      <c r="O231" s="14"/>
    </row>
    <row r="232" spans="1:15" s="2" customFormat="1" ht="24" customHeight="1" thickBot="1">
      <c r="A232" s="738"/>
      <c r="B232" s="145" t="s">
        <v>170</v>
      </c>
      <c r="C232" s="144" t="s">
        <v>481</v>
      </c>
      <c r="D232" s="144"/>
      <c r="E232" s="144" t="s">
        <v>482</v>
      </c>
      <c r="F232" s="82">
        <v>3</v>
      </c>
      <c r="G232" s="82">
        <f>4-F232</f>
        <v>1</v>
      </c>
      <c r="H232" s="94"/>
      <c r="I232" s="94"/>
      <c r="J232" s="94"/>
      <c r="K232" s="94"/>
      <c r="L232" s="14"/>
      <c r="M232" s="14"/>
      <c r="N232" s="14"/>
      <c r="O232" s="14"/>
    </row>
    <row r="233" spans="1:15" s="2" customFormat="1" ht="24" customHeight="1">
      <c r="A233" s="737">
        <v>4116</v>
      </c>
      <c r="B233" s="100"/>
      <c r="C233" s="100"/>
      <c r="D233" s="100"/>
      <c r="E233" s="100"/>
      <c r="F233" s="85"/>
      <c r="G233" s="82"/>
      <c r="H233" s="95"/>
      <c r="I233" s="95"/>
      <c r="J233" s="95"/>
      <c r="K233" s="95"/>
      <c r="L233" s="14"/>
      <c r="M233" s="14"/>
      <c r="N233" s="14"/>
      <c r="O233" s="14"/>
    </row>
    <row r="234" spans="1:15" s="2" customFormat="1" ht="24" customHeight="1" thickBot="1">
      <c r="A234" s="738"/>
      <c r="B234" s="144"/>
      <c r="C234" s="144"/>
      <c r="D234" s="144"/>
      <c r="E234" s="144"/>
      <c r="F234" s="85">
        <v>0</v>
      </c>
      <c r="G234" s="82">
        <f>4-F234</f>
        <v>4</v>
      </c>
      <c r="H234" s="94"/>
      <c r="I234" s="94"/>
      <c r="J234" s="94"/>
      <c r="K234" s="94"/>
      <c r="L234" s="14"/>
      <c r="M234" s="14"/>
      <c r="N234" s="14"/>
      <c r="O234" s="14"/>
    </row>
    <row r="235" spans="1:15" s="2" customFormat="1" ht="24" customHeight="1">
      <c r="A235" s="23" t="s">
        <v>9</v>
      </c>
      <c r="B235" s="153">
        <v>2</v>
      </c>
      <c r="C235" s="154" t="s">
        <v>10</v>
      </c>
      <c r="D235" s="153">
        <f>F204-B235</f>
        <v>16</v>
      </c>
      <c r="E235" s="155" t="s">
        <v>48</v>
      </c>
      <c r="F235" s="83" t="s">
        <v>19</v>
      </c>
      <c r="G235" s="82">
        <v>14</v>
      </c>
      <c r="H235" s="34">
        <v>15</v>
      </c>
      <c r="I235" s="66"/>
      <c r="J235" s="121"/>
      <c r="K235" s="6"/>
      <c r="L235" s="14"/>
      <c r="M235" s="14"/>
      <c r="N235" s="14"/>
      <c r="O235" s="14"/>
    </row>
    <row r="236" spans="1:15" s="2" customFormat="1" ht="45" customHeight="1" thickBot="1">
      <c r="A236" s="744" t="str">
        <f>A202</f>
        <v>宏國學校財團法人宏國德霖科技大學107學年度第一學期學生宿舍床位分配表107.09.17</v>
      </c>
      <c r="B236" s="745"/>
      <c r="C236" s="745"/>
      <c r="D236" s="745"/>
      <c r="E236" s="745"/>
      <c r="F236" s="79" t="s">
        <v>178</v>
      </c>
      <c r="G236" s="84">
        <f>F238+G238</f>
        <v>53</v>
      </c>
      <c r="H236" s="122">
        <f>G236+4</f>
        <v>57</v>
      </c>
      <c r="I236" s="60"/>
      <c r="J236" s="121"/>
      <c r="K236" s="6"/>
      <c r="L236" s="14"/>
      <c r="M236" s="14"/>
      <c r="N236" s="14"/>
      <c r="O236" s="14"/>
    </row>
    <row r="237" spans="1:15" s="2" customFormat="1" ht="23.1" customHeight="1">
      <c r="A237" s="737" t="s">
        <v>13</v>
      </c>
      <c r="B237" s="214" t="s">
        <v>24</v>
      </c>
      <c r="C237" s="214" t="s">
        <v>44</v>
      </c>
      <c r="D237" s="214" t="s">
        <v>45</v>
      </c>
      <c r="E237" s="214" t="s">
        <v>46</v>
      </c>
      <c r="F237" s="81" t="s">
        <v>175</v>
      </c>
      <c r="G237" s="81" t="s">
        <v>177</v>
      </c>
      <c r="H237" s="122"/>
      <c r="I237" s="65"/>
      <c r="J237" s="121"/>
      <c r="K237" s="6"/>
      <c r="L237" s="14"/>
      <c r="M237" s="14"/>
      <c r="N237" s="14"/>
      <c r="O237" s="14"/>
    </row>
    <row r="238" spans="1:15" s="2" customFormat="1" ht="23.1" customHeight="1" thickBot="1">
      <c r="A238" s="738"/>
      <c r="B238" s="215" t="s">
        <v>22</v>
      </c>
      <c r="C238" s="215" t="s">
        <v>14</v>
      </c>
      <c r="D238" s="216" t="s">
        <v>22</v>
      </c>
      <c r="E238" s="215" t="s">
        <v>27</v>
      </c>
      <c r="F238" s="82">
        <f>F242+F246+F248+F250+F252+F254+F256+F258+F260+F262+F264+F266+F268</f>
        <v>37</v>
      </c>
      <c r="G238" s="82">
        <f>G240+G242+G244+G246+G248+G250+G252+G254+G256+G258+G260+G262+G264+G266+G268</f>
        <v>16</v>
      </c>
      <c r="H238" s="122"/>
      <c r="I238" s="65"/>
      <c r="J238" s="121"/>
      <c r="K238" s="6"/>
      <c r="L238" s="14"/>
      <c r="M238" s="14"/>
      <c r="N238" s="14"/>
      <c r="O238" s="14"/>
    </row>
    <row r="239" spans="1:15" s="2" customFormat="1" ht="23.1" hidden="1" customHeight="1">
      <c r="A239" s="737">
        <v>4201</v>
      </c>
      <c r="B239" s="100"/>
      <c r="C239" s="100"/>
      <c r="D239" s="100"/>
      <c r="E239" s="100"/>
      <c r="F239" s="82"/>
      <c r="G239" s="82"/>
      <c r="H239" s="17"/>
      <c r="I239" s="65"/>
      <c r="J239" s="121"/>
      <c r="K239" s="6"/>
      <c r="L239" s="14"/>
      <c r="M239" s="14"/>
      <c r="N239" s="14"/>
      <c r="O239" s="14"/>
    </row>
    <row r="240" spans="1:15" s="2" customFormat="1" ht="23.1" hidden="1" customHeight="1" thickBot="1">
      <c r="A240" s="738"/>
      <c r="B240" s="144"/>
      <c r="C240" s="144"/>
      <c r="D240" s="144"/>
      <c r="E240" s="144"/>
      <c r="F240" s="82">
        <v>0</v>
      </c>
      <c r="G240" s="82">
        <v>0</v>
      </c>
      <c r="H240" s="16"/>
      <c r="I240" s="65"/>
      <c r="J240" s="121"/>
      <c r="K240" s="6"/>
      <c r="L240" s="14"/>
      <c r="M240" s="14"/>
      <c r="N240" s="14"/>
      <c r="O240" s="14"/>
    </row>
    <row r="241" spans="1:15" s="2" customFormat="1" ht="23.1" customHeight="1">
      <c r="A241" s="737">
        <v>4203</v>
      </c>
      <c r="B241" s="100" t="s">
        <v>52</v>
      </c>
      <c r="C241" s="100"/>
      <c r="D241" s="100" t="s">
        <v>52</v>
      </c>
      <c r="E241" s="100" t="s">
        <v>52</v>
      </c>
      <c r="F241" s="82"/>
      <c r="G241" s="82"/>
      <c r="H241" s="132"/>
      <c r="I241" s="132"/>
      <c r="J241" s="132"/>
      <c r="K241" s="132"/>
      <c r="L241" s="14"/>
      <c r="M241" s="14"/>
      <c r="N241" s="14"/>
      <c r="O241" s="14"/>
    </row>
    <row r="242" spans="1:15" s="2" customFormat="1" ht="23.1" customHeight="1" thickBot="1">
      <c r="A242" s="738"/>
      <c r="B242" s="144" t="s">
        <v>483</v>
      </c>
      <c r="C242" s="144"/>
      <c r="D242" s="145" t="s">
        <v>169</v>
      </c>
      <c r="E242" s="144" t="s">
        <v>484</v>
      </c>
      <c r="F242" s="82">
        <v>3</v>
      </c>
      <c r="G242" s="82">
        <f>4-F242</f>
        <v>1</v>
      </c>
      <c r="H242" s="133"/>
      <c r="I242" s="133"/>
      <c r="J242" s="133"/>
      <c r="K242" s="133"/>
      <c r="L242" s="14"/>
      <c r="M242" s="14"/>
      <c r="N242" s="14"/>
      <c r="O242" s="14"/>
    </row>
    <row r="243" spans="1:15" s="2" customFormat="1" ht="23.1" customHeight="1">
      <c r="A243" s="737">
        <v>4204</v>
      </c>
      <c r="B243" s="100" t="s">
        <v>126</v>
      </c>
      <c r="C243" s="100"/>
      <c r="D243" s="100" t="s">
        <v>126</v>
      </c>
      <c r="E243" s="100" t="s">
        <v>126</v>
      </c>
      <c r="F243" s="89" t="s">
        <v>288</v>
      </c>
      <c r="G243" s="82"/>
      <c r="H243" s="132"/>
      <c r="I243" s="132"/>
      <c r="J243" s="132"/>
      <c r="K243" s="132"/>
      <c r="L243" s="14"/>
      <c r="M243" s="14"/>
      <c r="N243" s="14"/>
      <c r="O243" s="14"/>
    </row>
    <row r="244" spans="1:15" s="2" customFormat="1" ht="23.1" customHeight="1" thickBot="1">
      <c r="A244" s="738"/>
      <c r="B244" s="144" t="s">
        <v>485</v>
      </c>
      <c r="C244" s="145"/>
      <c r="D244" s="144" t="s">
        <v>486</v>
      </c>
      <c r="E244" s="144" t="s">
        <v>487</v>
      </c>
      <c r="F244" s="82">
        <v>3</v>
      </c>
      <c r="G244" s="82">
        <f>4-F244</f>
        <v>1</v>
      </c>
      <c r="H244" s="133"/>
      <c r="I244" s="133"/>
      <c r="J244" s="133"/>
      <c r="K244" s="133"/>
      <c r="L244" s="14"/>
      <c r="M244" s="14"/>
      <c r="N244" s="14"/>
      <c r="O244" s="14"/>
    </row>
    <row r="245" spans="1:15" s="2" customFormat="1" ht="23.1" customHeight="1">
      <c r="A245" s="737">
        <v>4205</v>
      </c>
      <c r="B245" s="240" t="s">
        <v>349</v>
      </c>
      <c r="C245" s="241" t="s">
        <v>350</v>
      </c>
      <c r="D245" s="241" t="s">
        <v>351</v>
      </c>
      <c r="E245" s="93" t="s">
        <v>345</v>
      </c>
      <c r="F245" s="82"/>
      <c r="G245" s="82"/>
      <c r="H245" s="132"/>
      <c r="I245" s="132"/>
      <c r="J245" s="132"/>
      <c r="K245" s="132"/>
      <c r="L245" s="14"/>
      <c r="M245" s="14"/>
      <c r="N245" s="14"/>
      <c r="O245" s="14"/>
    </row>
    <row r="246" spans="1:15" s="2" customFormat="1" ht="23.1" customHeight="1" thickBot="1">
      <c r="A246" s="738"/>
      <c r="B246" s="147" t="s">
        <v>344</v>
      </c>
      <c r="C246" s="161" t="s">
        <v>348</v>
      </c>
      <c r="D246" s="148" t="s">
        <v>347</v>
      </c>
      <c r="E246" s="144" t="s">
        <v>346</v>
      </c>
      <c r="F246" s="82">
        <v>3</v>
      </c>
      <c r="G246" s="82">
        <f>4-F246</f>
        <v>1</v>
      </c>
      <c r="H246" s="133"/>
      <c r="I246" s="133"/>
      <c r="J246" s="133"/>
      <c r="K246" s="133"/>
      <c r="L246" s="14"/>
      <c r="M246" s="14"/>
      <c r="N246" s="14"/>
      <c r="O246" s="14"/>
    </row>
    <row r="247" spans="1:15" s="2" customFormat="1" ht="23.1" customHeight="1">
      <c r="A247" s="737">
        <v>4206</v>
      </c>
      <c r="B247" s="100"/>
      <c r="C247" s="100"/>
      <c r="D247" s="100"/>
      <c r="E247" s="100"/>
      <c r="F247" s="89" t="s">
        <v>234</v>
      </c>
      <c r="G247" s="82"/>
      <c r="H247" s="132"/>
      <c r="I247" s="132"/>
      <c r="J247" s="132"/>
      <c r="K247" s="132"/>
      <c r="L247" s="14"/>
      <c r="M247" s="14"/>
      <c r="N247" s="14"/>
      <c r="O247" s="14"/>
    </row>
    <row r="248" spans="1:15" s="2" customFormat="1" ht="23.1" customHeight="1" thickBot="1">
      <c r="A248" s="738"/>
      <c r="B248" s="144"/>
      <c r="C248" s="144"/>
      <c r="D248" s="144"/>
      <c r="E248" s="144"/>
      <c r="F248" s="82">
        <v>0</v>
      </c>
      <c r="G248" s="82">
        <f>4-F248</f>
        <v>4</v>
      </c>
      <c r="H248" s="133"/>
      <c r="I248" s="133"/>
      <c r="J248" s="133"/>
      <c r="K248" s="133"/>
      <c r="L248" s="14"/>
      <c r="M248" s="14"/>
      <c r="N248" s="14"/>
      <c r="O248" s="14"/>
    </row>
    <row r="249" spans="1:15" s="2" customFormat="1" ht="23.1" customHeight="1">
      <c r="A249" s="737">
        <v>4207</v>
      </c>
      <c r="B249" s="93" t="s">
        <v>299</v>
      </c>
      <c r="C249" s="93"/>
      <c r="D249" s="93" t="s">
        <v>301</v>
      </c>
      <c r="E249" s="93" t="s">
        <v>303</v>
      </c>
      <c r="F249" s="82"/>
      <c r="G249" s="82"/>
      <c r="H249" s="132"/>
      <c r="I249" s="132"/>
      <c r="J249" s="132"/>
      <c r="K249" s="132"/>
      <c r="L249" s="14"/>
      <c r="M249" s="14"/>
      <c r="N249" s="14"/>
      <c r="O249" s="14"/>
    </row>
    <row r="250" spans="1:15" s="2" customFormat="1" ht="23.1" customHeight="1" thickBot="1">
      <c r="A250" s="738"/>
      <c r="B250" s="145" t="s">
        <v>300</v>
      </c>
      <c r="C250" s="144"/>
      <c r="D250" s="144" t="s">
        <v>302</v>
      </c>
      <c r="E250" s="144" t="s">
        <v>304</v>
      </c>
      <c r="F250" s="82">
        <v>3</v>
      </c>
      <c r="G250" s="82">
        <f>4-F250</f>
        <v>1</v>
      </c>
      <c r="H250" s="133"/>
      <c r="I250" s="133"/>
      <c r="J250" s="133"/>
      <c r="K250" s="133"/>
      <c r="L250" s="14"/>
      <c r="M250" s="14"/>
      <c r="N250" s="14"/>
      <c r="O250" s="14"/>
    </row>
    <row r="251" spans="1:15" s="2" customFormat="1" ht="23.1" customHeight="1">
      <c r="A251" s="737">
        <v>4208</v>
      </c>
      <c r="B251" s="211"/>
      <c r="C251" s="211"/>
      <c r="D251" s="211"/>
      <c r="E251" s="211"/>
      <c r="F251" s="92" t="s">
        <v>23</v>
      </c>
      <c r="G251" s="82"/>
      <c r="H251" s="132"/>
      <c r="I251" s="132"/>
      <c r="J251" s="132"/>
      <c r="K251" s="132"/>
      <c r="L251" s="14"/>
      <c r="M251" s="14"/>
      <c r="N251" s="14"/>
      <c r="O251" s="14"/>
    </row>
    <row r="252" spans="1:15" s="2" customFormat="1" ht="23.1" customHeight="1" thickBot="1">
      <c r="A252" s="738"/>
      <c r="B252" s="142"/>
      <c r="C252" s="142"/>
      <c r="D252" s="142"/>
      <c r="E252" s="142"/>
      <c r="F252" s="82">
        <v>0</v>
      </c>
      <c r="G252" s="82">
        <f>4-F252</f>
        <v>4</v>
      </c>
      <c r="H252" s="133"/>
      <c r="I252" s="133"/>
      <c r="J252" s="133"/>
      <c r="K252" s="133"/>
      <c r="L252" s="14"/>
      <c r="M252" s="14"/>
      <c r="N252" s="14"/>
      <c r="O252" s="14"/>
    </row>
    <row r="253" spans="1:15" s="2" customFormat="1" ht="23.1" customHeight="1">
      <c r="A253" s="737">
        <v>4209</v>
      </c>
      <c r="B253" s="191" t="s">
        <v>11</v>
      </c>
      <c r="C253" s="159" t="s">
        <v>125</v>
      </c>
      <c r="D253" s="176" t="s">
        <v>124</v>
      </c>
      <c r="E253" s="100" t="s">
        <v>124</v>
      </c>
      <c r="F253" s="82"/>
      <c r="G253" s="82"/>
      <c r="H253" s="132"/>
      <c r="I253" s="132"/>
      <c r="J253" s="132"/>
      <c r="K253" s="132"/>
      <c r="L253" s="14"/>
      <c r="M253" s="14"/>
      <c r="N253" s="14"/>
      <c r="O253" s="14"/>
    </row>
    <row r="254" spans="1:15" s="2" customFormat="1" ht="23.1" customHeight="1" thickBot="1">
      <c r="A254" s="738"/>
      <c r="B254" s="147" t="s">
        <v>488</v>
      </c>
      <c r="C254" s="161" t="s">
        <v>489</v>
      </c>
      <c r="D254" s="217" t="s">
        <v>236</v>
      </c>
      <c r="E254" s="175" t="s">
        <v>490</v>
      </c>
      <c r="F254" s="82">
        <v>4</v>
      </c>
      <c r="G254" s="82">
        <f>4-F254</f>
        <v>0</v>
      </c>
      <c r="H254" s="133"/>
      <c r="I254" s="133"/>
      <c r="J254" s="133"/>
      <c r="K254" s="133"/>
      <c r="L254" s="14"/>
      <c r="M254" s="14"/>
      <c r="N254" s="14"/>
      <c r="O254" s="14"/>
    </row>
    <row r="255" spans="1:15" s="2" customFormat="1" ht="23.1" customHeight="1">
      <c r="A255" s="737">
        <v>4210</v>
      </c>
      <c r="B255" s="100"/>
      <c r="C255" s="176"/>
      <c r="D255" s="100"/>
      <c r="E255" s="100"/>
      <c r="F255" s="82"/>
      <c r="G255" s="82"/>
      <c r="H255" s="132"/>
      <c r="I255" s="132"/>
      <c r="J255" s="132"/>
      <c r="K255" s="132"/>
      <c r="L255" s="14"/>
      <c r="M255" s="14"/>
      <c r="N255" s="14"/>
      <c r="O255" s="14"/>
    </row>
    <row r="256" spans="1:15" s="2" customFormat="1" ht="23.1" customHeight="1" thickBot="1">
      <c r="A256" s="738"/>
      <c r="B256" s="144"/>
      <c r="C256" s="39"/>
      <c r="D256" s="145"/>
      <c r="E256" s="144"/>
      <c r="F256" s="82">
        <v>4</v>
      </c>
      <c r="G256" s="82">
        <f>4-F256</f>
        <v>0</v>
      </c>
      <c r="H256" s="133"/>
      <c r="I256" s="133"/>
      <c r="J256" s="133"/>
      <c r="K256" s="133"/>
      <c r="L256" s="14"/>
      <c r="M256" s="14"/>
      <c r="N256" s="14"/>
      <c r="O256" s="14"/>
    </row>
    <row r="257" spans="1:15" s="2" customFormat="1" ht="23.1" customHeight="1">
      <c r="A257" s="737">
        <v>4211</v>
      </c>
      <c r="B257" s="99" t="s">
        <v>43</v>
      </c>
      <c r="C257" s="100" t="s">
        <v>179</v>
      </c>
      <c r="D257" s="99"/>
      <c r="E257" s="100" t="s">
        <v>138</v>
      </c>
      <c r="F257" s="82"/>
      <c r="G257" s="82"/>
      <c r="H257" s="132"/>
      <c r="I257" s="132"/>
      <c r="J257" s="132"/>
      <c r="K257" s="132"/>
      <c r="L257" s="35"/>
      <c r="M257" s="14"/>
      <c r="N257" s="14"/>
      <c r="O257" s="14"/>
    </row>
    <row r="258" spans="1:15" s="2" customFormat="1" ht="23.1" customHeight="1" thickBot="1">
      <c r="A258" s="738"/>
      <c r="B258" s="145" t="s">
        <v>186</v>
      </c>
      <c r="C258" s="144" t="s">
        <v>491</v>
      </c>
      <c r="D258" s="145"/>
      <c r="E258" s="144" t="s">
        <v>492</v>
      </c>
      <c r="F258" s="82">
        <v>3</v>
      </c>
      <c r="G258" s="82">
        <f>4-F258</f>
        <v>1</v>
      </c>
      <c r="H258" s="133"/>
      <c r="I258" s="133"/>
      <c r="J258" s="133"/>
      <c r="K258" s="133"/>
      <c r="L258" s="37"/>
      <c r="M258" s="14"/>
      <c r="N258" s="14"/>
      <c r="O258" s="14"/>
    </row>
    <row r="259" spans="1:15" s="2" customFormat="1" ht="23.1" customHeight="1">
      <c r="A259" s="737">
        <v>4212</v>
      </c>
      <c r="B259" s="100" t="s">
        <v>353</v>
      </c>
      <c r="C259" s="100" t="s">
        <v>12</v>
      </c>
      <c r="D259" s="100" t="s">
        <v>52</v>
      </c>
      <c r="E259" s="100" t="s">
        <v>52</v>
      </c>
      <c r="F259" s="82"/>
      <c r="G259" s="82"/>
      <c r="H259" s="132"/>
      <c r="I259" s="132"/>
      <c r="J259" s="132"/>
      <c r="K259" s="132"/>
      <c r="M259" s="14"/>
      <c r="N259" s="14"/>
      <c r="O259" s="14"/>
    </row>
    <row r="260" spans="1:15" s="2" customFormat="1" ht="23.1" customHeight="1" thickBot="1">
      <c r="A260" s="738"/>
      <c r="B260" s="145" t="s">
        <v>352</v>
      </c>
      <c r="C260" s="144" t="s">
        <v>493</v>
      </c>
      <c r="D260" s="144" t="s">
        <v>494</v>
      </c>
      <c r="E260" s="144" t="s">
        <v>495</v>
      </c>
      <c r="F260" s="82">
        <v>3</v>
      </c>
      <c r="G260" s="82">
        <f>4-F260</f>
        <v>1</v>
      </c>
      <c r="H260" s="133"/>
      <c r="I260" s="133"/>
      <c r="J260" s="133"/>
      <c r="K260" s="133"/>
      <c r="M260" s="14"/>
      <c r="N260" s="14"/>
      <c r="O260" s="14"/>
    </row>
    <row r="261" spans="1:15" s="2" customFormat="1" ht="23.1" customHeight="1">
      <c r="A261" s="737">
        <v>4213</v>
      </c>
      <c r="B261" s="99" t="s">
        <v>43</v>
      </c>
      <c r="C261" s="99"/>
      <c r="D261" s="99" t="s">
        <v>43</v>
      </c>
      <c r="E261" s="99" t="s">
        <v>43</v>
      </c>
      <c r="F261" s="82"/>
      <c r="G261" s="82"/>
      <c r="H261" s="132"/>
      <c r="I261" s="132"/>
      <c r="J261" s="132"/>
      <c r="K261" s="132"/>
      <c r="L261" s="34"/>
      <c r="M261" s="14"/>
      <c r="N261" s="14"/>
      <c r="O261" s="14"/>
    </row>
    <row r="262" spans="1:15" s="2" customFormat="1" ht="23.1" customHeight="1" thickBot="1">
      <c r="A262" s="738"/>
      <c r="B262" s="145" t="s">
        <v>496</v>
      </c>
      <c r="C262" s="144"/>
      <c r="D262" s="144" t="s">
        <v>497</v>
      </c>
      <c r="E262" s="145" t="s">
        <v>498</v>
      </c>
      <c r="F262" s="82">
        <v>3</v>
      </c>
      <c r="G262" s="82">
        <f>4-F262</f>
        <v>1</v>
      </c>
      <c r="H262" s="133"/>
      <c r="I262" s="133"/>
      <c r="J262" s="133"/>
      <c r="K262" s="133"/>
      <c r="L262" s="16"/>
      <c r="M262" s="14"/>
      <c r="N262" s="14"/>
      <c r="O262" s="14"/>
    </row>
    <row r="263" spans="1:15" s="2" customFormat="1" ht="23.1" customHeight="1">
      <c r="A263" s="737">
        <v>4214</v>
      </c>
      <c r="B263" s="176" t="s">
        <v>212</v>
      </c>
      <c r="C263" s="100" t="s">
        <v>137</v>
      </c>
      <c r="D263" s="176" t="s">
        <v>123</v>
      </c>
      <c r="E263" s="100" t="s">
        <v>123</v>
      </c>
      <c r="F263" s="82"/>
      <c r="G263" s="82"/>
      <c r="H263" s="132"/>
      <c r="I263" s="132"/>
      <c r="J263" s="132"/>
      <c r="K263" s="132"/>
      <c r="L263" s="35"/>
      <c r="M263" s="14"/>
      <c r="N263" s="14"/>
      <c r="O263" s="14"/>
    </row>
    <row r="264" spans="1:15" s="2" customFormat="1" ht="23.1" customHeight="1" thickBot="1">
      <c r="A264" s="738"/>
      <c r="B264" s="39" t="s">
        <v>499</v>
      </c>
      <c r="C264" s="145" t="s">
        <v>239</v>
      </c>
      <c r="D264" s="39" t="s">
        <v>500</v>
      </c>
      <c r="E264" s="144" t="s">
        <v>501</v>
      </c>
      <c r="F264" s="82">
        <v>4</v>
      </c>
      <c r="G264" s="82">
        <f>4-F264</f>
        <v>0</v>
      </c>
      <c r="H264" s="133"/>
      <c r="I264" s="133"/>
      <c r="J264" s="133"/>
      <c r="K264" s="133"/>
      <c r="L264" s="36"/>
      <c r="M264" s="14"/>
      <c r="N264" s="14"/>
      <c r="O264" s="14"/>
    </row>
    <row r="265" spans="1:15" s="2" customFormat="1" ht="23.1" customHeight="1">
      <c r="A265" s="737">
        <v>4215</v>
      </c>
      <c r="B265" s="100" t="s">
        <v>510</v>
      </c>
      <c r="C265" s="100"/>
      <c r="D265" s="159" t="s">
        <v>11</v>
      </c>
      <c r="E265" s="159" t="s">
        <v>124</v>
      </c>
      <c r="F265" s="82"/>
      <c r="G265" s="82"/>
      <c r="H265" s="132"/>
      <c r="I265" s="132"/>
      <c r="J265" s="132"/>
      <c r="K265" s="132"/>
      <c r="L265" s="35"/>
      <c r="M265" s="14"/>
      <c r="N265" s="14"/>
      <c r="O265" s="14"/>
    </row>
    <row r="266" spans="1:15" s="2" customFormat="1" ht="23.1" customHeight="1" thickBot="1">
      <c r="A266" s="738"/>
      <c r="B266" s="145" t="s">
        <v>509</v>
      </c>
      <c r="C266" s="144"/>
      <c r="D266" s="161" t="s">
        <v>502</v>
      </c>
      <c r="E266" s="161" t="s">
        <v>503</v>
      </c>
      <c r="F266" s="82">
        <v>4</v>
      </c>
      <c r="G266" s="82">
        <f>4-F266</f>
        <v>0</v>
      </c>
      <c r="H266" s="133"/>
      <c r="I266" s="133"/>
      <c r="J266" s="133"/>
      <c r="K266" s="133"/>
      <c r="L266" s="36"/>
      <c r="M266" s="14"/>
      <c r="N266" s="14"/>
      <c r="O266" s="14"/>
    </row>
    <row r="267" spans="1:15" s="2" customFormat="1" ht="23.1" customHeight="1">
      <c r="A267" s="737">
        <v>4216</v>
      </c>
      <c r="B267" s="99" t="s">
        <v>54</v>
      </c>
      <c r="C267" s="100"/>
      <c r="D267" s="100" t="s">
        <v>192</v>
      </c>
      <c r="E267" s="100" t="s">
        <v>208</v>
      </c>
      <c r="F267" s="82"/>
      <c r="G267" s="82"/>
      <c r="H267" s="132"/>
      <c r="I267" s="132"/>
      <c r="J267" s="132"/>
      <c r="K267" s="132"/>
      <c r="L267" s="14"/>
      <c r="M267" s="14"/>
      <c r="N267" s="14"/>
      <c r="O267" s="14"/>
    </row>
    <row r="268" spans="1:15" s="2" customFormat="1" ht="23.1" customHeight="1" thickBot="1">
      <c r="A268" s="738"/>
      <c r="B268" s="157" t="s">
        <v>171</v>
      </c>
      <c r="C268" s="144"/>
      <c r="D268" s="144" t="s">
        <v>504</v>
      </c>
      <c r="E268" s="144" t="s">
        <v>505</v>
      </c>
      <c r="F268" s="82">
        <v>3</v>
      </c>
      <c r="G268" s="82">
        <f>4-F268</f>
        <v>1</v>
      </c>
      <c r="H268" s="133"/>
      <c r="I268" s="133"/>
      <c r="J268" s="133"/>
      <c r="K268" s="133"/>
      <c r="L268" s="14"/>
      <c r="M268" s="14"/>
      <c r="N268" s="14"/>
      <c r="O268" s="14"/>
    </row>
    <row r="269" spans="1:15" ht="23.1" customHeight="1">
      <c r="A269" s="23" t="s">
        <v>9</v>
      </c>
      <c r="B269" s="153">
        <v>22</v>
      </c>
      <c r="C269" s="218"/>
      <c r="D269" s="218">
        <f>F238-B269</f>
        <v>15</v>
      </c>
      <c r="E269" s="218"/>
      <c r="F269" s="81" t="s">
        <v>19</v>
      </c>
      <c r="G269" s="82">
        <v>14</v>
      </c>
      <c r="H269" s="45">
        <v>15</v>
      </c>
      <c r="I269" s="61"/>
      <c r="J269" s="40"/>
      <c r="K269" s="8"/>
    </row>
    <row r="270" spans="1:15" ht="23.1" customHeight="1">
      <c r="A270" s="24" t="s">
        <v>32</v>
      </c>
      <c r="B270" s="206">
        <f>B201+B235+B269</f>
        <v>42</v>
      </c>
      <c r="C270" s="207" t="s">
        <v>33</v>
      </c>
      <c r="D270" s="206">
        <f>D201+D235+D269</f>
        <v>62</v>
      </c>
      <c r="E270" s="206"/>
      <c r="F270" s="85"/>
      <c r="G270" s="85"/>
      <c r="H270" s="122"/>
      <c r="I270" s="62"/>
      <c r="J270" s="40"/>
      <c r="K270" s="8"/>
    </row>
    <row r="271" spans="1:15" s="2" customFormat="1" ht="23.1" customHeight="1">
      <c r="A271" s="24" t="s">
        <v>34</v>
      </c>
      <c r="B271" s="206">
        <f>B166+B270</f>
        <v>105</v>
      </c>
      <c r="C271" s="207" t="s">
        <v>35</v>
      </c>
      <c r="D271" s="206">
        <f>D166+D270</f>
        <v>153</v>
      </c>
      <c r="E271" s="219" t="s">
        <v>36</v>
      </c>
      <c r="F271" s="85">
        <f>F171+F205+F239</f>
        <v>0</v>
      </c>
      <c r="G271" s="85"/>
      <c r="H271" s="122" t="s">
        <v>73</v>
      </c>
      <c r="I271" s="60"/>
      <c r="J271" s="123"/>
      <c r="K271" s="124"/>
      <c r="L271" s="14"/>
      <c r="M271" s="14"/>
      <c r="N271" s="14"/>
      <c r="O271" s="14"/>
    </row>
    <row r="272" spans="1:15" s="2" customFormat="1" ht="23.1" customHeight="1">
      <c r="A272" s="24" t="s">
        <v>37</v>
      </c>
      <c r="B272" s="206">
        <f>G168+G202+G236</f>
        <v>165</v>
      </c>
      <c r="C272" s="207" t="s">
        <v>38</v>
      </c>
      <c r="D272" s="206">
        <f>B272-F272</f>
        <v>61</v>
      </c>
      <c r="E272" s="219" t="s">
        <v>36</v>
      </c>
      <c r="F272" s="85">
        <f>F170+F204+F238</f>
        <v>104</v>
      </c>
      <c r="G272" s="85"/>
      <c r="H272" s="122">
        <f>H236+H202+H168</f>
        <v>173</v>
      </c>
      <c r="I272" s="125"/>
      <c r="J272" s="40"/>
      <c r="K272" s="8"/>
      <c r="L272" s="14"/>
      <c r="M272" s="14"/>
      <c r="N272" s="14"/>
      <c r="O272" s="14"/>
    </row>
    <row r="273" spans="1:15" s="2" customFormat="1" ht="45" customHeight="1" thickBot="1">
      <c r="A273" s="708" t="s">
        <v>246</v>
      </c>
      <c r="B273" s="708"/>
      <c r="C273" s="708"/>
      <c r="D273" s="708"/>
      <c r="E273" s="708"/>
      <c r="F273" s="708"/>
      <c r="G273" s="708"/>
      <c r="H273" s="5"/>
      <c r="I273" s="126" t="s">
        <v>94</v>
      </c>
      <c r="J273" s="121"/>
      <c r="K273" s="8"/>
      <c r="L273" s="14"/>
      <c r="M273" s="14"/>
      <c r="N273" s="14"/>
      <c r="O273" s="14"/>
    </row>
    <row r="274" spans="1:15" s="2" customFormat="1" ht="40.5" customHeight="1">
      <c r="A274" s="18" t="s">
        <v>6</v>
      </c>
      <c r="B274" s="220">
        <f>G4+G34+G64+G98+24</f>
        <v>220</v>
      </c>
      <c r="C274" s="220"/>
      <c r="D274" s="220" t="s">
        <v>8</v>
      </c>
      <c r="E274" s="220">
        <f>F6+F36+F66+F100+F134</f>
        <v>154</v>
      </c>
      <c r="F274" s="827" t="s">
        <v>40</v>
      </c>
      <c r="G274" s="828"/>
      <c r="H274" s="5" t="s">
        <v>216</v>
      </c>
      <c r="I274" s="127">
        <f>H269+H235+H201</f>
        <v>44</v>
      </c>
      <c r="J274" s="40"/>
      <c r="K274" s="8"/>
      <c r="L274" s="14"/>
      <c r="M274" s="14"/>
      <c r="N274" s="14"/>
      <c r="O274" s="14"/>
    </row>
    <row r="275" spans="1:15" s="2" customFormat="1" ht="30" customHeight="1" thickBot="1">
      <c r="A275" s="42" t="s">
        <v>55</v>
      </c>
      <c r="B275" s="221">
        <f>H167</f>
        <v>264</v>
      </c>
      <c r="C275" s="222" t="s">
        <v>257</v>
      </c>
      <c r="D275" s="221" t="s">
        <v>96</v>
      </c>
      <c r="E275" s="221">
        <f>B274-E274</f>
        <v>66</v>
      </c>
      <c r="F275" s="832"/>
      <c r="G275" s="833"/>
      <c r="H275" s="5"/>
      <c r="I275" s="65"/>
      <c r="J275" s="8"/>
      <c r="K275" s="6"/>
      <c r="L275" s="14"/>
      <c r="M275" s="14"/>
      <c r="N275" s="14"/>
      <c r="O275" s="14"/>
    </row>
    <row r="276" spans="1:15" s="2" customFormat="1" ht="30" customHeight="1" thickTop="1">
      <c r="A276" s="9" t="s">
        <v>37</v>
      </c>
      <c r="B276" s="223">
        <f>G168+G202+G236</f>
        <v>165</v>
      </c>
      <c r="C276" s="223"/>
      <c r="D276" s="223" t="s">
        <v>36</v>
      </c>
      <c r="E276" s="223">
        <f>F238+F204+F170</f>
        <v>104</v>
      </c>
      <c r="F276" s="719"/>
      <c r="G276" s="720"/>
      <c r="H276" s="5" t="s">
        <v>215</v>
      </c>
      <c r="I276" s="65"/>
      <c r="J276" s="8"/>
      <c r="K276" s="6"/>
      <c r="L276" s="14"/>
      <c r="M276" s="14"/>
      <c r="N276" s="14"/>
      <c r="O276" s="14"/>
    </row>
    <row r="277" spans="1:15" ht="40.5" customHeight="1" thickBot="1">
      <c r="A277" s="13" t="s">
        <v>73</v>
      </c>
      <c r="B277" s="224">
        <f>H272</f>
        <v>173</v>
      </c>
      <c r="C277" s="224" t="s">
        <v>74</v>
      </c>
      <c r="D277" s="224" t="s">
        <v>75</v>
      </c>
      <c r="E277" s="224">
        <f>B276-E276</f>
        <v>61</v>
      </c>
      <c r="F277" s="834"/>
      <c r="G277" s="835"/>
      <c r="I277" s="65"/>
    </row>
    <row r="278" spans="1:15" ht="30" customHeight="1" thickTop="1">
      <c r="A278" s="9" t="s">
        <v>76</v>
      </c>
      <c r="B278" s="223">
        <f>G33+G63+G97+G131+G165+G201+G235+G269</f>
        <v>105</v>
      </c>
      <c r="C278" s="225" t="s">
        <v>100</v>
      </c>
      <c r="D278" s="226"/>
      <c r="E278" s="223"/>
      <c r="F278" s="719"/>
      <c r="G278" s="720"/>
      <c r="I278" s="65"/>
    </row>
    <row r="279" spans="1:15" ht="30" customHeight="1">
      <c r="A279" s="18" t="s">
        <v>77</v>
      </c>
      <c r="B279" s="220">
        <f>G236+G202+G168+G132+G98+G64+G34+G4</f>
        <v>417</v>
      </c>
      <c r="C279" s="227" t="s">
        <v>100</v>
      </c>
      <c r="D279" s="228"/>
      <c r="E279" s="220"/>
      <c r="F279" s="90"/>
      <c r="G279" s="105"/>
      <c r="J279" s="8" t="s">
        <v>194</v>
      </c>
    </row>
    <row r="280" spans="1:15" ht="30" customHeight="1">
      <c r="A280" s="10" t="s">
        <v>78</v>
      </c>
      <c r="B280" s="220">
        <f>I274+I243</f>
        <v>44</v>
      </c>
      <c r="C280" s="227" t="s">
        <v>101</v>
      </c>
      <c r="D280" s="228"/>
      <c r="E280" s="220"/>
      <c r="F280" s="90"/>
      <c r="G280" s="105"/>
      <c r="H280" s="5" t="s">
        <v>210</v>
      </c>
    </row>
    <row r="281" spans="1:15" ht="24.95" customHeight="1">
      <c r="A281" s="10" t="s">
        <v>79</v>
      </c>
      <c r="B281" s="43">
        <f>B275+B277</f>
        <v>437</v>
      </c>
      <c r="C281" s="227" t="s">
        <v>101</v>
      </c>
      <c r="D281" s="43" t="s">
        <v>97</v>
      </c>
      <c r="E281" s="229">
        <f>E274+E276</f>
        <v>258</v>
      </c>
      <c r="F281" s="836"/>
      <c r="G281" s="837"/>
      <c r="H281" s="5" t="s">
        <v>193</v>
      </c>
      <c r="I281" s="125" t="s">
        <v>191</v>
      </c>
    </row>
    <row r="282" spans="1:15" ht="49.5" customHeight="1" thickBot="1">
      <c r="A282" s="11" t="s">
        <v>80</v>
      </c>
      <c r="B282" s="230">
        <f>G4+G34+G64+G98+24+G168+G202+G236</f>
        <v>385</v>
      </c>
      <c r="C282" s="231"/>
      <c r="D282" s="230" t="s">
        <v>98</v>
      </c>
      <c r="E282" s="232">
        <f>E281/400</f>
        <v>0.64500000000000002</v>
      </c>
      <c r="F282" s="801"/>
      <c r="G282" s="802"/>
      <c r="H282" s="5" t="s">
        <v>209</v>
      </c>
      <c r="I282" s="125" t="s">
        <v>211</v>
      </c>
      <c r="J282" s="123"/>
      <c r="K282" s="124"/>
    </row>
    <row r="283" spans="1:15" ht="16.5" customHeight="1">
      <c r="A283" s="3"/>
      <c r="B283" s="233"/>
      <c r="C283" s="234"/>
      <c r="D283" s="235"/>
      <c r="E283" s="233"/>
      <c r="J283" s="40"/>
      <c r="K283" s="8"/>
    </row>
    <row r="284" spans="1:15" s="2" customFormat="1" ht="30" customHeight="1" thickBot="1">
      <c r="A284" s="829" t="str">
        <f>A273</f>
        <v>一０一七學年度第一學期學生宿舍學生住宿人數分析表 (教職員不列計)</v>
      </c>
      <c r="B284" s="708"/>
      <c r="C284" s="708"/>
      <c r="D284" s="708"/>
      <c r="E284" s="708"/>
      <c r="F284" s="708"/>
      <c r="G284" s="708"/>
      <c r="H284" s="5"/>
      <c r="I284" s="125"/>
      <c r="J284" s="40"/>
      <c r="K284" s="8"/>
      <c r="L284" s="14"/>
      <c r="M284" s="14"/>
      <c r="N284" s="14"/>
      <c r="O284" s="14"/>
    </row>
    <row r="285" spans="1:15" s="2" customFormat="1" ht="30" customHeight="1">
      <c r="A285" s="19" t="s">
        <v>56</v>
      </c>
      <c r="B285" s="236">
        <v>2</v>
      </c>
      <c r="C285" s="236" t="s">
        <v>262</v>
      </c>
      <c r="D285" s="236" t="s">
        <v>57</v>
      </c>
      <c r="E285" s="236">
        <v>4</v>
      </c>
      <c r="F285" s="830" t="s">
        <v>40</v>
      </c>
      <c r="G285" s="831"/>
      <c r="H285" s="5"/>
      <c r="I285" s="125"/>
      <c r="J285" s="40"/>
      <c r="K285" s="8"/>
      <c r="L285" s="14"/>
      <c r="M285" s="14"/>
      <c r="N285" s="14"/>
      <c r="O285" s="14"/>
    </row>
    <row r="286" spans="1:15" s="2" customFormat="1" ht="30" customHeight="1">
      <c r="A286" s="20" t="s">
        <v>58</v>
      </c>
      <c r="B286" s="224">
        <v>2</v>
      </c>
      <c r="C286" s="43" t="s">
        <v>263</v>
      </c>
      <c r="D286" s="224" t="s">
        <v>59</v>
      </c>
      <c r="E286" s="224">
        <v>0</v>
      </c>
      <c r="F286" s="91"/>
      <c r="G286" s="106"/>
      <c r="H286" s="5"/>
      <c r="I286" s="65"/>
      <c r="J286" s="40"/>
      <c r="K286" s="8"/>
      <c r="L286" s="14"/>
      <c r="M286" s="14"/>
      <c r="N286" s="14"/>
      <c r="O286" s="14"/>
    </row>
    <row r="287" spans="1:15" s="2" customFormat="1" ht="30" customHeight="1" thickBot="1">
      <c r="A287" s="12" t="s">
        <v>60</v>
      </c>
      <c r="B287" s="221">
        <f>B285+B286</f>
        <v>4</v>
      </c>
      <c r="C287" s="221"/>
      <c r="D287" s="221" t="s">
        <v>61</v>
      </c>
      <c r="E287" s="221">
        <f>E285+E286</f>
        <v>4</v>
      </c>
      <c r="F287" s="137"/>
      <c r="G287" s="107"/>
      <c r="H287" s="5"/>
      <c r="I287" s="65"/>
      <c r="J287" s="40"/>
      <c r="K287" s="8"/>
      <c r="L287" s="14"/>
      <c r="M287" s="14"/>
      <c r="N287" s="14"/>
      <c r="O287" s="14"/>
    </row>
    <row r="288" spans="1:15" s="2" customFormat="1" ht="33" customHeight="1" thickTop="1">
      <c r="A288" s="21" t="s">
        <v>62</v>
      </c>
      <c r="B288" s="220">
        <v>2</v>
      </c>
      <c r="C288" s="237" t="s">
        <v>63</v>
      </c>
      <c r="D288" s="236" t="s">
        <v>64</v>
      </c>
      <c r="E288" s="236">
        <f>E274</f>
        <v>154</v>
      </c>
      <c r="F288" s="90"/>
      <c r="G288" s="105"/>
      <c r="H288" s="5"/>
      <c r="I288" s="65"/>
      <c r="J288" s="40"/>
      <c r="K288" s="8"/>
      <c r="L288" s="14"/>
      <c r="M288" s="14"/>
      <c r="N288" s="14"/>
      <c r="O288" s="14"/>
    </row>
    <row r="289" spans="1:15" s="2" customFormat="1" ht="33" customHeight="1">
      <c r="A289" s="22" t="s">
        <v>65</v>
      </c>
      <c r="B289" s="224">
        <v>2</v>
      </c>
      <c r="C289" s="43" t="s">
        <v>66</v>
      </c>
      <c r="D289" s="224" t="s">
        <v>67</v>
      </c>
      <c r="E289" s="224">
        <f>E276</f>
        <v>104</v>
      </c>
      <c r="F289" s="91"/>
      <c r="G289" s="108"/>
      <c r="H289" s="5"/>
      <c r="I289" s="65"/>
      <c r="J289" s="8"/>
      <c r="K289" s="6"/>
      <c r="L289" s="14"/>
      <c r="M289" s="14"/>
      <c r="N289" s="14"/>
      <c r="O289" s="14"/>
    </row>
    <row r="290" spans="1:15" s="2" customFormat="1" ht="33" customHeight="1" thickBot="1">
      <c r="A290" s="4" t="s">
        <v>60</v>
      </c>
      <c r="B290" s="230">
        <f>B288+B289</f>
        <v>4</v>
      </c>
      <c r="C290" s="230"/>
      <c r="D290" s="230" t="s">
        <v>61</v>
      </c>
      <c r="E290" s="230">
        <f>E288+E289</f>
        <v>258</v>
      </c>
      <c r="F290" s="136"/>
      <c r="G290" s="109"/>
      <c r="H290" s="122"/>
      <c r="I290" s="65"/>
      <c r="J290" s="40"/>
      <c r="K290" s="6"/>
      <c r="L290" s="14"/>
      <c r="M290" s="14"/>
      <c r="N290" s="14"/>
      <c r="O290" s="14"/>
    </row>
    <row r="291" spans="1:15" ht="183.75" customHeight="1">
      <c r="A291" s="794" t="s">
        <v>68</v>
      </c>
      <c r="B291" s="795"/>
      <c r="C291" s="795"/>
      <c r="D291" s="795"/>
      <c r="E291" s="795"/>
      <c r="F291" s="795"/>
      <c r="G291" s="795"/>
      <c r="H291" s="122"/>
      <c r="I291" s="65"/>
      <c r="J291" s="40"/>
    </row>
    <row r="292" spans="1:15" s="2" customFormat="1" ht="30" customHeight="1">
      <c r="A292" s="7"/>
      <c r="B292" s="238"/>
      <c r="C292" s="238"/>
      <c r="D292" s="238"/>
      <c r="E292" s="238"/>
      <c r="F292" s="82"/>
      <c r="G292" s="82"/>
      <c r="H292" s="5"/>
      <c r="I292" s="65"/>
      <c r="J292" s="8"/>
      <c r="K292" s="6"/>
      <c r="L292" s="14"/>
      <c r="M292" s="14"/>
      <c r="N292" s="14"/>
      <c r="O292" s="14"/>
    </row>
    <row r="293" spans="1:15" s="2" customFormat="1" ht="30" customHeight="1">
      <c r="A293" s="3" t="s">
        <v>69</v>
      </c>
      <c r="B293" s="233"/>
      <c r="C293" s="234"/>
      <c r="D293" s="235"/>
      <c r="E293" s="233"/>
      <c r="F293" s="82"/>
      <c r="G293" s="82"/>
      <c r="H293" s="5"/>
      <c r="I293" s="125"/>
      <c r="J293" s="8"/>
      <c r="K293" s="6"/>
      <c r="L293" s="14"/>
      <c r="M293" s="14"/>
      <c r="N293" s="14"/>
      <c r="O293" s="14"/>
    </row>
    <row r="309" spans="1:4" ht="16.5">
      <c r="A309" s="35"/>
      <c r="B309" s="176"/>
      <c r="C309" s="234"/>
      <c r="D309" s="234"/>
    </row>
    <row r="310" spans="1:4" ht="17.25">
      <c r="A310" s="130"/>
      <c r="B310" s="239"/>
      <c r="C310" s="234"/>
      <c r="D310" s="234"/>
    </row>
    <row r="311" spans="1:4">
      <c r="A311" s="131"/>
      <c r="B311" s="234"/>
      <c r="C311" s="234"/>
      <c r="D311" s="234"/>
    </row>
    <row r="312" spans="1:4">
      <c r="A312" s="131"/>
      <c r="B312" s="234"/>
      <c r="C312" s="234"/>
      <c r="D312" s="234"/>
    </row>
    <row r="313" spans="1:4">
      <c r="A313" s="131"/>
      <c r="B313" s="234"/>
      <c r="C313" s="234"/>
      <c r="D313" s="234"/>
    </row>
    <row r="314" spans="1:4">
      <c r="A314" s="131"/>
      <c r="B314" s="234"/>
      <c r="C314" s="234"/>
      <c r="D314" s="234"/>
    </row>
    <row r="315" spans="1:4">
      <c r="A315" s="131"/>
      <c r="B315" s="234"/>
      <c r="C315" s="234"/>
      <c r="D315" s="234"/>
    </row>
  </sheetData>
  <mergeCells count="154">
    <mergeCell ref="A284:G284"/>
    <mergeCell ref="F285:G285"/>
    <mergeCell ref="A291:G291"/>
    <mergeCell ref="F275:G275"/>
    <mergeCell ref="F276:G276"/>
    <mergeCell ref="F277:G277"/>
    <mergeCell ref="F278:G278"/>
    <mergeCell ref="F281:G281"/>
    <mergeCell ref="F282:G282"/>
    <mergeCell ref="A261:A262"/>
    <mergeCell ref="A263:A264"/>
    <mergeCell ref="A265:A266"/>
    <mergeCell ref="A267:A268"/>
    <mergeCell ref="A273:G273"/>
    <mergeCell ref="F274:G274"/>
    <mergeCell ref="A249:A250"/>
    <mergeCell ref="A251:A252"/>
    <mergeCell ref="A253:A254"/>
    <mergeCell ref="A255:A256"/>
    <mergeCell ref="A257:A258"/>
    <mergeCell ref="A259:A260"/>
    <mergeCell ref="A237:A238"/>
    <mergeCell ref="A239:A240"/>
    <mergeCell ref="A241:A242"/>
    <mergeCell ref="A243:A244"/>
    <mergeCell ref="A245:A246"/>
    <mergeCell ref="A247:A248"/>
    <mergeCell ref="A225:A226"/>
    <mergeCell ref="A227:A228"/>
    <mergeCell ref="A229:A230"/>
    <mergeCell ref="A231:A232"/>
    <mergeCell ref="A233:A234"/>
    <mergeCell ref="A236:E236"/>
    <mergeCell ref="A213:A214"/>
    <mergeCell ref="A215:A216"/>
    <mergeCell ref="A217:A218"/>
    <mergeCell ref="A219:A220"/>
    <mergeCell ref="A221:A222"/>
    <mergeCell ref="A223:A224"/>
    <mergeCell ref="A202:E202"/>
    <mergeCell ref="A203:A204"/>
    <mergeCell ref="A205:A206"/>
    <mergeCell ref="A207:A208"/>
    <mergeCell ref="A209:A210"/>
    <mergeCell ref="A211:A212"/>
    <mergeCell ref="A189:A190"/>
    <mergeCell ref="A191:A192"/>
    <mergeCell ref="A193:A194"/>
    <mergeCell ref="A195:A196"/>
    <mergeCell ref="A197:A198"/>
    <mergeCell ref="A199:A200"/>
    <mergeCell ref="A177:A178"/>
    <mergeCell ref="A179:A180"/>
    <mergeCell ref="A181:A182"/>
    <mergeCell ref="A183:A184"/>
    <mergeCell ref="A185:A186"/>
    <mergeCell ref="A187:A188"/>
    <mergeCell ref="A168:E168"/>
    <mergeCell ref="A169:A170"/>
    <mergeCell ref="A171:A172"/>
    <mergeCell ref="C171:D172"/>
    <mergeCell ref="A173:A174"/>
    <mergeCell ref="A175:A176"/>
    <mergeCell ref="A153:A154"/>
    <mergeCell ref="A155:A156"/>
    <mergeCell ref="A157:A158"/>
    <mergeCell ref="A159:A160"/>
    <mergeCell ref="A161:A162"/>
    <mergeCell ref="A163:A164"/>
    <mergeCell ref="A141:A142"/>
    <mergeCell ref="A143:A144"/>
    <mergeCell ref="A145:A146"/>
    <mergeCell ref="A147:A148"/>
    <mergeCell ref="A149:A150"/>
    <mergeCell ref="A151:A152"/>
    <mergeCell ref="A132:E132"/>
    <mergeCell ref="A133:A134"/>
    <mergeCell ref="A135:A136"/>
    <mergeCell ref="B135:E136"/>
    <mergeCell ref="A137:A138"/>
    <mergeCell ref="A139:A140"/>
    <mergeCell ref="A119:A120"/>
    <mergeCell ref="A121:A122"/>
    <mergeCell ref="A123:A124"/>
    <mergeCell ref="A125:A126"/>
    <mergeCell ref="A127:A128"/>
    <mergeCell ref="A129:A130"/>
    <mergeCell ref="A107:A108"/>
    <mergeCell ref="A109:A110"/>
    <mergeCell ref="A111:A112"/>
    <mergeCell ref="A113:A114"/>
    <mergeCell ref="A115:A116"/>
    <mergeCell ref="A117:A118"/>
    <mergeCell ref="A95:A96"/>
    <mergeCell ref="A98:E98"/>
    <mergeCell ref="A99:A100"/>
    <mergeCell ref="A101:A102"/>
    <mergeCell ref="A103:A104"/>
    <mergeCell ref="A105:A106"/>
    <mergeCell ref="A83:A84"/>
    <mergeCell ref="A85:A86"/>
    <mergeCell ref="A87:A88"/>
    <mergeCell ref="A89:A90"/>
    <mergeCell ref="A91:A92"/>
    <mergeCell ref="A93:A94"/>
    <mergeCell ref="A71:A72"/>
    <mergeCell ref="A73:A74"/>
    <mergeCell ref="A75:A76"/>
    <mergeCell ref="A77:A78"/>
    <mergeCell ref="A79:A80"/>
    <mergeCell ref="A81:A82"/>
    <mergeCell ref="A61:A62"/>
    <mergeCell ref="A64:E64"/>
    <mergeCell ref="A65:A66"/>
    <mergeCell ref="A67:A68"/>
    <mergeCell ref="C67:E68"/>
    <mergeCell ref="A69:A70"/>
    <mergeCell ref="A51:A52"/>
    <mergeCell ref="A53:A54"/>
    <mergeCell ref="A55:A56"/>
    <mergeCell ref="A57:A58"/>
    <mergeCell ref="A59:A60"/>
    <mergeCell ref="B59:E60"/>
    <mergeCell ref="A39:A40"/>
    <mergeCell ref="A41:A42"/>
    <mergeCell ref="A43:A44"/>
    <mergeCell ref="A45:A46"/>
    <mergeCell ref="A47:A48"/>
    <mergeCell ref="A49:A50"/>
    <mergeCell ref="A29:A30"/>
    <mergeCell ref="A31:A32"/>
    <mergeCell ref="A34:E34"/>
    <mergeCell ref="A35:A36"/>
    <mergeCell ref="A37:A38"/>
    <mergeCell ref="B37:E38"/>
    <mergeCell ref="A19:A20"/>
    <mergeCell ref="A21:A22"/>
    <mergeCell ref="A23:A24"/>
    <mergeCell ref="A25:A26"/>
    <mergeCell ref="A27:A28"/>
    <mergeCell ref="B27:E28"/>
    <mergeCell ref="A9:A10"/>
    <mergeCell ref="B9:C10"/>
    <mergeCell ref="A11:A12"/>
    <mergeCell ref="A13:A14"/>
    <mergeCell ref="A15:A16"/>
    <mergeCell ref="A17:A18"/>
    <mergeCell ref="A1:G1"/>
    <mergeCell ref="A2:E2"/>
    <mergeCell ref="A3:G3"/>
    <mergeCell ref="A4:E4"/>
    <mergeCell ref="A5:A6"/>
    <mergeCell ref="A7:A8"/>
    <mergeCell ref="C7:E8"/>
  </mergeCells>
  <phoneticPr fontId="3" type="noConversion"/>
  <pageMargins left="0.98425196850393704" right="0.59055118110236227" top="0.59055118110236227" bottom="0.39370078740157483" header="0.51181102362204722" footer="0.51181102362204722"/>
  <pageSetup paperSize="9" scale="84" orientation="portrait" r:id="rId1"/>
  <headerFooter alignWithMargins="0"/>
  <rowBreaks count="9" manualBreakCount="9">
    <brk id="33" max="6" man="1"/>
    <brk id="63" max="16383" man="1"/>
    <brk id="97" max="16383" man="1"/>
    <brk id="131" max="16383" man="1"/>
    <brk id="167" max="16383" man="1"/>
    <brk id="201" max="16383" man="1"/>
    <brk id="235" max="16383" man="1"/>
    <brk id="272" max="9" man="1"/>
    <brk id="2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床位表- (學生宿舍)</vt:lpstr>
      <vt:lpstr>床位表</vt:lpstr>
      <vt:lpstr>床位表!Print_Area</vt:lpstr>
      <vt:lpstr>'床位表- (學生宿舍)'!Print_Area</vt:lpstr>
    </vt:vector>
  </TitlesOfParts>
  <Company>dlit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HDUT</cp:lastModifiedBy>
  <cp:lastPrinted>2025-09-01T09:05:16Z</cp:lastPrinted>
  <dcterms:created xsi:type="dcterms:W3CDTF">2008-09-12T02:02:19Z</dcterms:created>
  <dcterms:modified xsi:type="dcterms:W3CDTF">2025-09-05T07:38:30Z</dcterms:modified>
</cp:coreProperties>
</file>